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10.10.12.15\QA y Planeacion\Calidad\2. SGC\Documentacion\3. Gestion del Talento Humano e Integridad\Gestión Estrategico del Talento Humano GTH\Formatos FR\"/>
    </mc:Choice>
  </mc:AlternateContent>
  <xr:revisionPtr revIDLastSave="0" documentId="13_ncr:1_{952ECEB4-AED1-451C-93E4-AD74894E21D0}" xr6:coauthVersionLast="47" xr6:coauthVersionMax="47" xr10:uidLastSave="{00000000-0000-0000-0000-000000000000}"/>
  <bookViews>
    <workbookView xWindow="-120" yWindow="-120" windowWidth="29040" windowHeight="15720" tabRatio="872" xr2:uid="{00000000-000D-0000-FFFF-FFFF00000000}"/>
  </bookViews>
  <sheets>
    <sheet name="1. CONCERTACIÓN" sheetId="1" r:id="rId1"/>
    <sheet name="Hoja2" sheetId="35" state="hidden" r:id="rId2"/>
    <sheet name="lista de selecciones" sheetId="14" state="hidden" r:id="rId3"/>
    <sheet name="2. EVALUACIÓN SEMESTRAL (1)" sheetId="15" r:id="rId4"/>
    <sheet name="3. EVALUACIÓN SEMESTRAL (2)" sheetId="29" r:id="rId5"/>
    <sheet name="3. COMPORTAMENTALES" sheetId="16" state="hidden" r:id="rId6"/>
    <sheet name="INFORMACIÓN GENERAL" sheetId="30" state="hidden" r:id="rId7"/>
    <sheet name="4. CONSOLIDADO ANUAL" sheetId="20" r:id="rId8"/>
    <sheet name="4. CONSOLIDADO EVALUACION PARCI" sheetId="17" state="hidden" r:id="rId9"/>
    <sheet name="EVALUACIÓN EXTRAORDINARIA" sheetId="24" state="hidden" r:id="rId10"/>
  </sheets>
  <externalReferences>
    <externalReference r:id="rId11"/>
    <externalReference r:id="rId12"/>
  </externalReferences>
  <definedNames>
    <definedName name="aceptable_anual_u_ordinario">'lista de selecciones'!$N$165:$N$168</definedName>
    <definedName name="aceptable_ppye">'lista de selecciones'!$R$165:$R$170</definedName>
    <definedName name="Adaptación_al_cambio">'lista de selecciones'!$J$86:$J$88</definedName>
    <definedName name="alto_anual_u_ordinario">'lista de selecciones'!$O$165:$O$168</definedName>
    <definedName name="alto_ppye">'lista de selecciones'!$S$165:$S$170</definedName>
    <definedName name="ANUAL_U_ORDINARIA">'lista de selecciones'!$B$119:$B$123</definedName>
    <definedName name="anual_u_ordinario">'lista de selecciones'!$M$160:$M$161</definedName>
    <definedName name="Aprendizaje_continuo">'lista de selecciones'!$J$20:$J$25</definedName>
    <definedName name="_xlnm.Print_Area" localSheetId="0">'1. CONCERTACIÓN'!$A$1:$AF$56</definedName>
    <definedName name="_xlnm.Print_Area" localSheetId="3">'2. EVALUACIÓN SEMESTRAL (1)'!$A$1:$AL$52</definedName>
    <definedName name="_xlnm.Print_Area" localSheetId="5">'3. COMPORTAMENTALES'!$A$1:$I$24</definedName>
    <definedName name="_xlnm.Print_Area" localSheetId="4">'3. EVALUACIÓN SEMESTRAL (2)'!$A$1:$AW$55</definedName>
    <definedName name="_xlnm.Print_Area" localSheetId="7">'4. CONSOLIDADO ANUAL'!$A$1:$N$27</definedName>
    <definedName name="_xlnm.Print_Area" localSheetId="8">'4. CONSOLIDADO EVALUACION PARCI'!$A$1:$M$48</definedName>
    <definedName name="Asesor">'lista de selecciones'!$B$3:$B$13</definedName>
    <definedName name="Asistencial">'lista de selecciones'!$F$3:$F$11</definedName>
    <definedName name="bajo_anual_u_ordinario">'lista de selecciones'!$M$165:$M$171</definedName>
    <definedName name="bajo_ppye">'lista de selecciones'!$Q$165:$Q$175</definedName>
    <definedName name="Colaboración">'lista de selecciones'!$J$95:$J$97</definedName>
    <definedName name="COMPETENCIAS">'lista de selecciones'!$A$3:$A$8</definedName>
    <definedName name="Compromiso_con_la_organizacion">'lista de selecciones'!$B$52:$B$55</definedName>
    <definedName name="Conocimiento_del_entorno">'lista de selecciones'!$J$5:$J$6</definedName>
    <definedName name="Construcción_de_relaciones">'lista de selecciones'!$J$8:$J$19</definedName>
    <definedName name="Creatividad_e_innovación_profesional">'lista de selecciones'!$J$39:$J$53</definedName>
    <definedName name="Creatividad_e_innovación_tecnico">'lista de selecciones'!$J$75:$J$79</definedName>
    <definedName name="Disciplina">'lista de selecciones'!$J$89:$J$92</definedName>
    <definedName name="EVALUACIONES_DEFINITIVAS">'lista de selecciones'!$A$119:$A$124</definedName>
    <definedName name="EVALUACIONES_PARCIALES_EVENTUALES">'lista de selecciones'!$C$119:$C$126</definedName>
    <definedName name="Experticia_profesional_Asesor">'lista de selecciones'!$J$1:$J$4</definedName>
    <definedName name="Experticia_profesional_profesional">'lista de selecciones'!$J$26:$J$31</definedName>
    <definedName name="Experticia_técnica">'lista de selecciones'!$J$68:$J$72</definedName>
    <definedName name="Iniciativa">'lista de selecciones'!$J$13:$J$19</definedName>
    <definedName name="Liderazgo_de_Grupos_de_Trabajo_CON_PERSONAL_A_CARGO">'lista de selecciones'!$J$54:$J$61</definedName>
    <definedName name="Manejo_de_la_información">'lista de selecciones'!$J$80:$J$85</definedName>
    <definedName name="Motivo_de_evaluacion">[1]Hoja2!$B$5:$B$12</definedName>
    <definedName name="muy_alto_anual_u_ordinario">'lista de selecciones'!$P$165:$P$168</definedName>
    <definedName name="muy_alto_ppye">'lista de selecciones'!$T$165:$T$170</definedName>
    <definedName name="Niveles" localSheetId="7">[1]Hoja1!$F$2:$F$5</definedName>
    <definedName name="Niveles" localSheetId="8">[1]Hoja1!$F$2:$F$5</definedName>
    <definedName name="Niveles">'lista de selecciones'!$G$2:$G$6</definedName>
    <definedName name="Orientacion_a_resultados">'lista de selecciones'!$B$25:$B$34</definedName>
    <definedName name="Orientacion_al_usuario_y_al_ciudadano">'lista de selecciones'!$B$35:$B$40</definedName>
    <definedName name="Periodo">'lista de selecciones'!$M$156:$M$157</definedName>
    <definedName name="periodo_de_prueba_y_extraordinaria">'lista de selecciones'!$N$160:$N$161</definedName>
    <definedName name="Profesional">'lista de selecciones'!$C$3:$C$12</definedName>
    <definedName name="Profesional_con_Personal_a_Cargo">'lista de selecciones'!$D$3:$D$10</definedName>
    <definedName name="Relaciones_interpersonales">'lista de selecciones'!$J$93:$J$94</definedName>
    <definedName name="Seguimiento" localSheetId="7">[1]Hoja2!$B$15:$B$16</definedName>
    <definedName name="Seguimiento" localSheetId="8">[1]Hoja2!$B$15:$B$16</definedName>
    <definedName name="Seguimiento">'lista de selecciones'!$B$87:$B$88</definedName>
    <definedName name="SELECCION" localSheetId="5">'3. COMPORTAMENTALES'!#REF!</definedName>
    <definedName name="SELECCION" localSheetId="4">'3. EVALUACIÓN SEMESTRAL (2)'!$J$9</definedName>
    <definedName name="SELECCION">'2. EVALUACIÓN SEMESTRAL (1)'!$J$9</definedName>
    <definedName name="SELECCIÓN">'3. COMPORTAMENTALES'!$D$10</definedName>
    <definedName name="Técnico">'lista de selecciones'!$E$3:$E$11</definedName>
    <definedName name="Toma_de_decisiones_CON_PERSONAL_A_CARGO">'lista de selecciones'!$J$62:$J$67</definedName>
    <definedName name="Trabajo_en_equipo">'lista de selecciones'!$J$73:$J$74</definedName>
    <definedName name="Trabajo_en_equipo_y_colaboración">'lista de selecciones'!$J$32:$J$38</definedName>
    <definedName name="Transparencia">'lista de selecciones'!$B$41:$B$55</definedName>
  </definedNames>
  <calcPr calcId="181029"/>
</workbook>
</file>

<file path=xl/calcChain.xml><?xml version="1.0" encoding="utf-8"?>
<calcChain xmlns="http://schemas.openxmlformats.org/spreadsheetml/2006/main">
  <c r="B12" i="15" l="1"/>
  <c r="R37" i="1"/>
  <c r="R38" i="1"/>
  <c r="R39" i="1"/>
  <c r="R36" i="1"/>
  <c r="O37" i="1"/>
  <c r="O38" i="1"/>
  <c r="O39" i="1"/>
  <c r="O36" i="1"/>
  <c r="B12" i="29" l="1"/>
  <c r="N12" i="29"/>
  <c r="N16" i="29"/>
  <c r="N20" i="29"/>
  <c r="N24" i="29"/>
  <c r="N28" i="29"/>
  <c r="B28" i="29"/>
  <c r="B24" i="29"/>
  <c r="B20" i="29"/>
  <c r="B16" i="29"/>
  <c r="AT12" i="29"/>
  <c r="AT16" i="29"/>
  <c r="AT20" i="29"/>
  <c r="AT24" i="29"/>
  <c r="T34" i="24" l="1"/>
  <c r="T33" i="24"/>
  <c r="H31" i="24"/>
  <c r="F31" i="24"/>
  <c r="B30" i="24"/>
  <c r="B29" i="24"/>
  <c r="B28" i="24"/>
  <c r="B27" i="24"/>
  <c r="P20" i="24"/>
  <c r="H33" i="24" s="1"/>
  <c r="L20" i="24"/>
  <c r="F33" i="24" s="1"/>
  <c r="J15" i="24"/>
  <c r="R15" i="24" s="1"/>
  <c r="E15" i="24"/>
  <c r="A15" i="24"/>
  <c r="J13" i="24"/>
  <c r="N13" i="24" s="1"/>
  <c r="E13" i="24"/>
  <c r="A13" i="24"/>
  <c r="J11" i="24"/>
  <c r="N11" i="24" s="1"/>
  <c r="E11" i="24"/>
  <c r="A11" i="24"/>
  <c r="J9" i="24"/>
  <c r="N9" i="24" s="1"/>
  <c r="E9" i="24"/>
  <c r="A9" i="24"/>
  <c r="R7" i="24"/>
  <c r="N7" i="24"/>
  <c r="E7" i="24"/>
  <c r="A7" i="24"/>
  <c r="K36" i="17"/>
  <c r="K31" i="17"/>
  <c r="K26" i="17"/>
  <c r="K19" i="17"/>
  <c r="K14" i="17"/>
  <c r="K9" i="17"/>
  <c r="C8" i="17"/>
  <c r="H39" i="17" s="1"/>
  <c r="J39" i="17" s="1"/>
  <c r="L24" i="20"/>
  <c r="G24" i="20"/>
  <c r="C24" i="20"/>
  <c r="L23" i="20"/>
  <c r="G23" i="20"/>
  <c r="C23" i="20"/>
  <c r="L22" i="20"/>
  <c r="G22" i="20"/>
  <c r="C22" i="20"/>
  <c r="L21" i="20"/>
  <c r="G21" i="20"/>
  <c r="C21" i="20"/>
  <c r="M7" i="20"/>
  <c r="H75" i="30"/>
  <c r="F75" i="30"/>
  <c r="L74" i="30"/>
  <c r="H74" i="30"/>
  <c r="F74" i="30"/>
  <c r="F73" i="30"/>
  <c r="B73" i="30"/>
  <c r="F72" i="30"/>
  <c r="B72" i="30"/>
  <c r="F71" i="30"/>
  <c r="B71" i="30"/>
  <c r="F70" i="30"/>
  <c r="B70" i="30"/>
  <c r="S63" i="30"/>
  <c r="O63" i="30"/>
  <c r="J60" i="30"/>
  <c r="R60" i="30" s="1"/>
  <c r="E60" i="30"/>
  <c r="A60" i="30"/>
  <c r="J58" i="30"/>
  <c r="N58" i="30" s="1"/>
  <c r="E58" i="30"/>
  <c r="A58" i="30"/>
  <c r="J56" i="30"/>
  <c r="R56" i="30" s="1"/>
  <c r="E56" i="30"/>
  <c r="A56" i="30"/>
  <c r="J54" i="30"/>
  <c r="N54" i="30" s="1"/>
  <c r="E54" i="30"/>
  <c r="A54" i="30"/>
  <c r="J52" i="30"/>
  <c r="R52" i="30" s="1"/>
  <c r="E52" i="30"/>
  <c r="A52" i="30"/>
  <c r="S34" i="30"/>
  <c r="L34" i="30"/>
  <c r="D34" i="30"/>
  <c r="S33" i="30"/>
  <c r="L33" i="30"/>
  <c r="D33" i="30"/>
  <c r="S32" i="30"/>
  <c r="L32" i="30"/>
  <c r="D32" i="30"/>
  <c r="S31" i="30"/>
  <c r="L31" i="30"/>
  <c r="D31" i="30"/>
  <c r="I25" i="30"/>
  <c r="I24" i="30"/>
  <c r="W23" i="30"/>
  <c r="T22" i="30"/>
  <c r="N22" i="30"/>
  <c r="F22" i="30"/>
  <c r="C22" i="30"/>
  <c r="T21" i="30"/>
  <c r="N21" i="30"/>
  <c r="F21" i="30"/>
  <c r="C21" i="30"/>
  <c r="T20" i="30"/>
  <c r="N20" i="30"/>
  <c r="F20" i="30"/>
  <c r="C20" i="30"/>
  <c r="T19" i="30"/>
  <c r="N19" i="30"/>
  <c r="F19" i="30"/>
  <c r="C19" i="30"/>
  <c r="A19" i="30"/>
  <c r="A20" i="30" s="1"/>
  <c r="A22" i="30" s="1"/>
  <c r="I15" i="30"/>
  <c r="I14" i="30"/>
  <c r="P13" i="30"/>
  <c r="M12" i="30"/>
  <c r="M13" i="30" s="1"/>
  <c r="F12" i="30"/>
  <c r="A12" i="30"/>
  <c r="Q11" i="30"/>
  <c r="O11" i="30"/>
  <c r="F11" i="30"/>
  <c r="A11" i="30"/>
  <c r="Q10" i="30"/>
  <c r="O10" i="30"/>
  <c r="F10" i="30"/>
  <c r="A10" i="30"/>
  <c r="Q9" i="30"/>
  <c r="O9" i="30"/>
  <c r="F9" i="30"/>
  <c r="A9" i="30"/>
  <c r="Q8" i="30"/>
  <c r="O8" i="30"/>
  <c r="F8" i="30"/>
  <c r="A8" i="30"/>
  <c r="Q7" i="30"/>
  <c r="O7" i="30"/>
  <c r="F7" i="30"/>
  <c r="A7" i="30"/>
  <c r="O4" i="30"/>
  <c r="V3" i="30"/>
  <c r="O3" i="30"/>
  <c r="V2" i="30"/>
  <c r="J2" i="30"/>
  <c r="G18" i="16"/>
  <c r="D18" i="16"/>
  <c r="C18" i="16"/>
  <c r="G17" i="16"/>
  <c r="D17" i="16"/>
  <c r="C17" i="16"/>
  <c r="I14" i="16"/>
  <c r="F14" i="16"/>
  <c r="B13" i="16"/>
  <c r="C12" i="16"/>
  <c r="B12" i="16"/>
  <c r="C11" i="16"/>
  <c r="B11" i="16"/>
  <c r="B10" i="16"/>
  <c r="A10" i="16"/>
  <c r="A11" i="16" s="1"/>
  <c r="A13" i="16" s="1"/>
  <c r="AP49" i="29"/>
  <c r="Z49" i="29"/>
  <c r="M49" i="29"/>
  <c r="AP48" i="29"/>
  <c r="Z48" i="29"/>
  <c r="M48" i="29"/>
  <c r="AP47" i="29"/>
  <c r="Z47" i="29"/>
  <c r="M47" i="29"/>
  <c r="AP46" i="29"/>
  <c r="Z46" i="29"/>
  <c r="M46" i="29"/>
  <c r="AT39" i="29"/>
  <c r="AP39" i="29"/>
  <c r="K39" i="29"/>
  <c r="A39" i="29"/>
  <c r="AT38" i="29"/>
  <c r="AP38" i="29"/>
  <c r="U38" i="29"/>
  <c r="K38" i="29"/>
  <c r="A38" i="29"/>
  <c r="AT37" i="29"/>
  <c r="AP37" i="29"/>
  <c r="U37" i="29"/>
  <c r="K37" i="29"/>
  <c r="A37" i="29"/>
  <c r="AT36" i="29"/>
  <c r="AP36" i="29"/>
  <c r="K36" i="29"/>
  <c r="A36" i="29"/>
  <c r="AD31" i="29"/>
  <c r="AD30" i="29"/>
  <c r="AD29" i="29"/>
  <c r="AT28" i="29"/>
  <c r="AW28" i="29" s="1"/>
  <c r="AD28" i="29"/>
  <c r="A28" i="29"/>
  <c r="AD27" i="29"/>
  <c r="AD26" i="29"/>
  <c r="AD25" i="29"/>
  <c r="AW24" i="29"/>
  <c r="AD24" i="29"/>
  <c r="A24" i="29"/>
  <c r="AD23" i="29"/>
  <c r="AD22" i="29"/>
  <c r="AD21" i="29"/>
  <c r="AW20" i="29"/>
  <c r="AD20" i="29"/>
  <c r="A20" i="29"/>
  <c r="AD19" i="29"/>
  <c r="AD18" i="29"/>
  <c r="AD17" i="29"/>
  <c r="AW16" i="29"/>
  <c r="AD16" i="29"/>
  <c r="A16" i="29"/>
  <c r="AD15" i="29"/>
  <c r="AD14" i="29"/>
  <c r="AD13" i="29"/>
  <c r="AT32" i="29"/>
  <c r="AD12" i="29"/>
  <c r="A12" i="29"/>
  <c r="AS8" i="29"/>
  <c r="AG8" i="29"/>
  <c r="I15" i="20" s="1"/>
  <c r="AW7" i="29"/>
  <c r="AC7" i="29"/>
  <c r="AG49" i="15"/>
  <c r="V49" i="15"/>
  <c r="M49" i="15"/>
  <c r="AG48" i="15"/>
  <c r="V48" i="15"/>
  <c r="M48" i="15"/>
  <c r="AG47" i="15"/>
  <c r="K43" i="17" s="1"/>
  <c r="V47" i="15"/>
  <c r="M47" i="15"/>
  <c r="C43" i="17" s="1"/>
  <c r="AG46" i="15"/>
  <c r="K42" i="17" s="1"/>
  <c r="V46" i="15"/>
  <c r="M46" i="15"/>
  <c r="C42" i="17" s="1"/>
  <c r="AJ39" i="15"/>
  <c r="AG39" i="15"/>
  <c r="K39" i="15"/>
  <c r="A39" i="15"/>
  <c r="AJ38" i="15"/>
  <c r="AG38" i="15"/>
  <c r="S38" i="15"/>
  <c r="K38" i="15"/>
  <c r="A38" i="15"/>
  <c r="AJ37" i="15"/>
  <c r="AG37" i="15"/>
  <c r="S37" i="15"/>
  <c r="K37" i="15"/>
  <c r="A37" i="15"/>
  <c r="AJ36" i="15"/>
  <c r="AG36" i="15"/>
  <c r="K36" i="15"/>
  <c r="A36" i="15"/>
  <c r="X31" i="15"/>
  <c r="O31" i="15"/>
  <c r="X30" i="15"/>
  <c r="X29" i="15"/>
  <c r="AJ28" i="15"/>
  <c r="AL28" i="15" s="1"/>
  <c r="X28" i="15"/>
  <c r="O28" i="15"/>
  <c r="B28" i="15"/>
  <c r="A28" i="15"/>
  <c r="X27" i="15"/>
  <c r="X26" i="15"/>
  <c r="X25" i="15"/>
  <c r="AJ24" i="15"/>
  <c r="AL24" i="15" s="1"/>
  <c r="X24" i="15"/>
  <c r="O24" i="15"/>
  <c r="B24" i="15"/>
  <c r="A24" i="15"/>
  <c r="X23" i="15"/>
  <c r="X22" i="15"/>
  <c r="X21" i="15"/>
  <c r="AJ20" i="15"/>
  <c r="AL20" i="15" s="1"/>
  <c r="X20" i="15"/>
  <c r="O20" i="15"/>
  <c r="B20" i="15"/>
  <c r="A20" i="15"/>
  <c r="X19" i="15"/>
  <c r="X18" i="15"/>
  <c r="O18" i="15"/>
  <c r="X17" i="15"/>
  <c r="O17" i="15"/>
  <c r="AJ16" i="15"/>
  <c r="AL16" i="15" s="1"/>
  <c r="X16" i="15"/>
  <c r="O16" i="15"/>
  <c r="B16" i="15"/>
  <c r="A16" i="15"/>
  <c r="X15" i="15"/>
  <c r="X14" i="15"/>
  <c r="X13" i="15"/>
  <c r="AJ12" i="15"/>
  <c r="X12" i="15"/>
  <c r="O12" i="15"/>
  <c r="A12" i="15"/>
  <c r="AI8" i="15"/>
  <c r="AA8" i="15"/>
  <c r="C11" i="20" s="1"/>
  <c r="AL7" i="15"/>
  <c r="W7" i="15"/>
  <c r="C13" i="16"/>
  <c r="C36" i="1"/>
  <c r="AF33" i="1"/>
  <c r="U9" i="1"/>
  <c r="N60" i="30" l="1"/>
  <c r="H23" i="17"/>
  <c r="H40" i="17"/>
  <c r="A35" i="24"/>
  <c r="P23" i="30"/>
  <c r="M24" i="30" s="1"/>
  <c r="H38" i="17"/>
  <c r="J38" i="17" s="1"/>
  <c r="A21" i="30"/>
  <c r="H28" i="17"/>
  <c r="J28" i="17" s="1"/>
  <c r="R58" i="30"/>
  <c r="J17" i="24"/>
  <c r="R11" i="24"/>
  <c r="AJ32" i="15"/>
  <c r="O12" i="30"/>
  <c r="O13" i="30" s="1"/>
  <c r="M14" i="30" s="1"/>
  <c r="V24" i="30" s="1"/>
  <c r="Q12" i="30"/>
  <c r="Q13" i="30" s="1"/>
  <c r="N15" i="24"/>
  <c r="O17" i="24" s="1"/>
  <c r="N52" i="30"/>
  <c r="R9" i="24"/>
  <c r="F76" i="30"/>
  <c r="AT40" i="29"/>
  <c r="F15" i="20" s="1"/>
  <c r="I11" i="20"/>
  <c r="AW12" i="29"/>
  <c r="AW32" i="29" s="1"/>
  <c r="F11" i="20" s="1"/>
  <c r="AL12" i="15"/>
  <c r="AL32" i="15" s="1"/>
  <c r="A11" i="20" s="1"/>
  <c r="C15" i="20"/>
  <c r="AJ40" i="15"/>
  <c r="AC42" i="15" s="1"/>
  <c r="H17" i="17"/>
  <c r="J17" i="17" s="1"/>
  <c r="H12" i="17"/>
  <c r="J12" i="17" s="1"/>
  <c r="H22" i="17"/>
  <c r="J22" i="17" s="1"/>
  <c r="H33" i="17"/>
  <c r="J33" i="17" s="1"/>
  <c r="H11" i="17"/>
  <c r="J11" i="17" s="1"/>
  <c r="H16" i="17"/>
  <c r="J16" i="17" s="1"/>
  <c r="H21" i="17"/>
  <c r="J21" i="17" s="1"/>
  <c r="H29" i="17"/>
  <c r="J29" i="17" s="1"/>
  <c r="H34" i="17"/>
  <c r="J34" i="17" s="1"/>
  <c r="H10" i="17"/>
  <c r="J10" i="17" s="1"/>
  <c r="H15" i="17"/>
  <c r="J15" i="17" s="1"/>
  <c r="H20" i="17"/>
  <c r="J20" i="17" s="1"/>
  <c r="H27" i="17"/>
  <c r="J27" i="17" s="1"/>
  <c r="H32" i="17"/>
  <c r="J32" i="17" s="1"/>
  <c r="H37" i="17"/>
  <c r="J37" i="17" s="1"/>
  <c r="S39" i="15"/>
  <c r="U39" i="29"/>
  <c r="C10" i="16"/>
  <c r="S36" i="15"/>
  <c r="U36" i="29"/>
  <c r="C38" i="1"/>
  <c r="C37" i="1"/>
  <c r="B36" i="15"/>
  <c r="A12" i="16"/>
  <c r="B36" i="29"/>
  <c r="J62" i="30"/>
  <c r="R13" i="24"/>
  <c r="R54" i="30"/>
  <c r="N56" i="30"/>
  <c r="O62" i="30" s="1"/>
  <c r="S62" i="30" l="1"/>
  <c r="P65" i="30" s="1"/>
  <c r="K11" i="20"/>
  <c r="M11" i="20" s="1"/>
  <c r="L37" i="17"/>
  <c r="L20" i="17"/>
  <c r="A15" i="20"/>
  <c r="K15" i="20" s="1"/>
  <c r="M15" i="20" s="1"/>
  <c r="V14" i="30"/>
  <c r="I26" i="30" s="1"/>
  <c r="S26" i="30" s="1"/>
  <c r="S17" i="24"/>
  <c r="P22" i="24" s="1"/>
  <c r="P74" i="30"/>
  <c r="AJ42" i="29"/>
  <c r="O41" i="29"/>
  <c r="AJ41" i="29"/>
  <c r="O42" i="15"/>
  <c r="O42" i="29"/>
  <c r="L27" i="17"/>
  <c r="L15" i="17"/>
  <c r="L32" i="17"/>
  <c r="L10" i="17"/>
  <c r="C39" i="1"/>
  <c r="B37" i="15"/>
  <c r="B39" i="15" s="1"/>
  <c r="B38" i="15"/>
  <c r="B38" i="29"/>
  <c r="B37" i="29"/>
  <c r="B39" i="29" s="1"/>
  <c r="O66" i="30"/>
  <c r="S66" i="30" s="1"/>
  <c r="L65" i="30"/>
  <c r="L22" i="24"/>
  <c r="F16" i="20" l="1"/>
  <c r="K17" i="20" s="1"/>
  <c r="AC41" i="15"/>
  <c r="O41" i="15"/>
  <c r="L40" i="17"/>
  <c r="N23" i="24"/>
  <c r="R23" i="24" s="1"/>
  <c r="L28" i="24" s="1"/>
  <c r="P28" i="24" s="1"/>
  <c r="AT41" i="29"/>
  <c r="AT42" i="29" s="1"/>
  <c r="L23" i="17"/>
  <c r="AJ41" i="15" l="1"/>
  <c r="AJ4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YEIMI</author>
    <author>Moni!!</author>
    <author>Monica Andrea Donado Trujillo</author>
  </authors>
  <commentList>
    <comment ref="R8" authorId="0" shapeId="0" xr:uid="{00000000-0006-0000-0100-000001000000}">
      <text>
        <r>
          <rPr>
            <b/>
            <sz val="9"/>
            <color indexed="81"/>
            <rFont val="Tahoma"/>
            <family val="2"/>
          </rPr>
          <t xml:space="preserve">FP: </t>
        </r>
        <r>
          <rPr>
            <sz val="9"/>
            <color indexed="81"/>
            <rFont val="Tahoma"/>
            <family val="2"/>
          </rPr>
          <t>Escriba una X si usted es servidor de Carrera Administrativa</t>
        </r>
      </text>
    </comment>
    <comment ref="AF8" authorId="0" shapeId="0" xr:uid="{00000000-0006-0000-0100-000002000000}">
      <text>
        <r>
          <rPr>
            <b/>
            <sz val="9"/>
            <color indexed="81"/>
            <rFont val="Tahoma"/>
            <family val="2"/>
          </rPr>
          <t xml:space="preserve">FP: </t>
        </r>
        <r>
          <rPr>
            <sz val="9"/>
            <color indexed="81"/>
            <rFont val="Tahoma"/>
            <family val="2"/>
          </rPr>
          <t>Escriba una X si usted es servidor de libre nombramiento y remoción</t>
        </r>
      </text>
    </comment>
    <comment ref="I9" authorId="1" shapeId="0" xr:uid="{00000000-0006-0000-0100-000003000000}">
      <text>
        <r>
          <rPr>
            <b/>
            <sz val="9"/>
            <color indexed="81"/>
            <rFont val="Tahoma"/>
            <family val="2"/>
          </rPr>
          <t xml:space="preserve">FP: </t>
        </r>
        <r>
          <rPr>
            <sz val="9"/>
            <color indexed="81"/>
            <rFont val="Tahoma"/>
            <family val="2"/>
          </rPr>
          <t>Escriba la fecha de 
inicio de la concertación dd/mm/aaaa.</t>
        </r>
      </text>
    </comment>
    <comment ref="N9" authorId="0" shapeId="0" xr:uid="{00000000-0006-0000-0100-000004000000}">
      <text>
        <r>
          <rPr>
            <b/>
            <sz val="9"/>
            <color indexed="81"/>
            <rFont val="Tahoma"/>
            <family val="2"/>
          </rPr>
          <t xml:space="preserve">FP: </t>
        </r>
        <r>
          <rPr>
            <sz val="9"/>
            <color indexed="81"/>
            <rFont val="Tahoma"/>
            <family val="2"/>
          </rPr>
          <t>Escriba la fecha 
final de la concertación dd/mm/aaaa.</t>
        </r>
      </text>
    </comment>
    <comment ref="U9" authorId="1" shapeId="0" xr:uid="{00000000-0006-0000-0100-000005000000}">
      <text>
        <r>
          <rPr>
            <b/>
            <sz val="9"/>
            <color indexed="81"/>
            <rFont val="Tahoma"/>
            <family val="2"/>
          </rPr>
          <t xml:space="preserve">FP: </t>
        </r>
        <r>
          <rPr>
            <sz val="9"/>
            <color indexed="81"/>
            <rFont val="Tahoma"/>
            <family val="2"/>
          </rPr>
          <t>El formato le mostrará el número de días con las fechas que diligencio</t>
        </r>
      </text>
    </comment>
    <comment ref="AC9" authorId="0" shapeId="0" xr:uid="{00000000-0006-0000-0100-000006000000}">
      <text>
        <r>
          <rPr>
            <b/>
            <sz val="9"/>
            <color indexed="81"/>
            <rFont val="Tahoma"/>
            <family val="2"/>
          </rPr>
          <t xml:space="preserve">FP: </t>
        </r>
        <r>
          <rPr>
            <sz val="9"/>
            <color indexed="81"/>
            <rFont val="Tahoma"/>
            <family val="2"/>
          </rPr>
          <t>Seleccione de la lista desplegable el nivel jerárquico al que pertenece su empleo.</t>
        </r>
      </text>
    </comment>
    <comment ref="I10" authorId="1" shapeId="0" xr:uid="{00000000-0006-0000-0100-000007000000}">
      <text>
        <r>
          <rPr>
            <b/>
            <sz val="9"/>
            <color indexed="81"/>
            <rFont val="Tahoma"/>
            <family val="2"/>
          </rPr>
          <t xml:space="preserve">FP: </t>
        </r>
        <r>
          <rPr>
            <sz val="9"/>
            <color indexed="81"/>
            <rFont val="Tahoma"/>
            <family val="2"/>
          </rPr>
          <t xml:space="preserve">Seleccione con una X si se realiza concertación de compromisos </t>
        </r>
      </text>
    </comment>
    <comment ref="O10" authorId="1" shapeId="0" xr:uid="{00000000-0006-0000-0100-000008000000}">
      <text>
        <r>
          <rPr>
            <b/>
            <sz val="9"/>
            <color indexed="81"/>
            <rFont val="Tahoma"/>
            <family val="2"/>
          </rPr>
          <t xml:space="preserve">FP: </t>
        </r>
        <r>
          <rPr>
            <sz val="9"/>
            <color indexed="81"/>
            <rFont val="Tahoma"/>
            <family val="2"/>
          </rPr>
          <t xml:space="preserve">Seleccione con una X si realiza un ajuste de los compromisos concertados al inicio del año
</t>
        </r>
      </text>
    </comment>
    <comment ref="U10" authorId="1" shapeId="0" xr:uid="{00000000-0006-0000-0100-000009000000}">
      <text>
        <r>
          <rPr>
            <b/>
            <sz val="9"/>
            <color indexed="81"/>
            <rFont val="Tahoma"/>
            <family val="2"/>
          </rPr>
          <t xml:space="preserve">FP: </t>
        </r>
        <r>
          <rPr>
            <sz val="9"/>
            <color indexed="81"/>
            <rFont val="Tahoma"/>
            <family val="2"/>
          </rPr>
          <t xml:space="preserve">Seleccione de la lista la razón por la cual se modifican los compromisos </t>
        </r>
      </text>
    </comment>
    <comment ref="A12" authorId="0" shapeId="0" xr:uid="{00000000-0006-0000-0100-00000A000000}">
      <text>
        <r>
          <rPr>
            <b/>
            <sz val="9"/>
            <color indexed="81"/>
            <rFont val="Tahoma"/>
            <family val="2"/>
          </rPr>
          <t xml:space="preserve">DAFP: </t>
        </r>
        <r>
          <rPr>
            <sz val="9"/>
            <color indexed="81"/>
            <rFont val="Tahoma"/>
            <family val="2"/>
          </rPr>
          <t xml:space="preserve">Inserte la numeración de cada uno de los Compromisos Laborales.
</t>
        </r>
      </text>
    </comment>
    <comment ref="B12" authorId="0" shapeId="0" xr:uid="{00000000-0006-0000-0100-00000B000000}">
      <text>
        <r>
          <rPr>
            <b/>
            <sz val="9"/>
            <color indexed="81"/>
            <rFont val="Tahoma"/>
            <family val="2"/>
          </rPr>
          <t>FP:</t>
        </r>
        <r>
          <rPr>
            <sz val="9"/>
            <color indexed="81"/>
            <rFont val="Tahoma"/>
            <family val="2"/>
          </rPr>
          <t xml:space="preserve"> Seleccione de la lista desplegable</t>
        </r>
        <r>
          <rPr>
            <b/>
            <sz val="9"/>
            <color indexed="81"/>
            <rFont val="Tahoma"/>
            <family val="2"/>
          </rPr>
          <t xml:space="preserve"> </t>
        </r>
        <r>
          <rPr>
            <sz val="9"/>
            <color indexed="81"/>
            <rFont val="Tahoma"/>
            <family val="2"/>
          </rPr>
          <t>el objetivo institucional con el cual se relaciona el compromiso laboral del evaluado.</t>
        </r>
      </text>
    </comment>
    <comment ref="F12" authorId="0" shapeId="0" xr:uid="{00000000-0006-0000-0100-00000C000000}">
      <text>
        <r>
          <rPr>
            <b/>
            <sz val="9"/>
            <color indexed="81"/>
            <rFont val="Tahoma"/>
            <family val="2"/>
          </rPr>
          <t>FP:</t>
        </r>
        <r>
          <rPr>
            <sz val="9"/>
            <color indexed="81"/>
            <rFont val="Tahoma"/>
            <family val="2"/>
          </rPr>
          <t xml:space="preserve">
Relacione los acuerdos establecidos entre evaluado y evaluador relativos al desempeño, las actuaciones laborales, los logros requeridos para la realización y entrega de los productos o resultados finales esperados. Dan cuenta del desempeño laboral del evaluado en desarrollo de la misión, los planes institucionales, operativos o de gestión de la dependencia o área de trabajo, funciones asignadas y los programas o proyectos de la entidad.
Para la concertación de estos compromisos evaluado y evaluador partirán de la siguiente estructura: 
</t>
        </r>
        <r>
          <rPr>
            <b/>
            <sz val="9"/>
            <color indexed="81"/>
            <rFont val="Tahoma"/>
            <family val="2"/>
          </rPr>
          <t>Verbo + objeto + condición de resultado (oportunidad y calidad)</t>
        </r>
      </text>
    </comment>
    <comment ref="N12" authorId="1" shapeId="0" xr:uid="{00000000-0006-0000-0100-00000D000000}">
      <text>
        <r>
          <rPr>
            <b/>
            <sz val="9"/>
            <color indexed="81"/>
            <rFont val="Tahoma"/>
            <family val="2"/>
          </rPr>
          <t xml:space="preserve">FP: </t>
        </r>
        <r>
          <rPr>
            <sz val="9"/>
            <color indexed="81"/>
            <rFont val="Tahoma"/>
            <family val="2"/>
          </rPr>
          <t>De acuerdo con los productos concertados relacione los requisitos de calidad de la lista desplegable, así: 
CLARIDAD: Variable/atributo/característica de requisito determinado por el grupo de valor
CONFIABILIDAD: Variable/atributo/característica de requisito determinado para el producto/ servicio/ resultado
CUMPLIMIENTO: Variable/atributo/característica de requisito determinado por la legislación vigente
OPORTUNIDAD: Variable/atributo/característica de requisito determinado por FP.
Se pueden seleccionar entre 1 y los 4 requisitos de conformidad con el compromiso.</t>
        </r>
      </text>
    </comment>
    <comment ref="P12" authorId="0" shapeId="0" xr:uid="{00000000-0006-0000-0100-00000E000000}">
      <text>
        <r>
          <rPr>
            <b/>
            <sz val="9"/>
            <color indexed="81"/>
            <rFont val="Tahoma"/>
            <family val="2"/>
          </rPr>
          <t xml:space="preserve">FP:
</t>
        </r>
        <r>
          <rPr>
            <sz val="9"/>
            <color indexed="81"/>
            <rFont val="Tahoma"/>
            <family val="2"/>
          </rPr>
          <t>Son los resultados esperados en el período de evaluación expresados en términos de cantidad, magnitud y tiempo.
Las metas deben cumplir con la metodología SMART:
S: Especifico
M: Medible
A: Acordado
R: Realista
T: Tiempo</t>
        </r>
      </text>
    </comment>
    <comment ref="Y12" authorId="2" shapeId="0" xr:uid="{00000000-0006-0000-0100-00000F000000}">
      <text>
        <r>
          <rPr>
            <b/>
            <sz val="9"/>
            <color indexed="81"/>
            <rFont val="Tahoma"/>
            <family val="2"/>
          </rPr>
          <t xml:space="preserve">FP: </t>
        </r>
        <r>
          <rPr>
            <sz val="9"/>
            <color indexed="81"/>
            <rFont val="Tahoma"/>
            <family val="2"/>
          </rPr>
          <t>Son los documentos o anexos representativos del desempeño laboral del servidor e indicarán el cumplimiento de las metas definidas para cada uno los componentes de la evaluación.  Estas podrán ser aportadas tanto por el evaluador, responsable directo de su recolección, como por el evaluado o los participantes que se definan al momento de la fijación de los compromisos laborales.</t>
        </r>
      </text>
    </comment>
    <comment ref="AF12" authorId="0" shapeId="0" xr:uid="{00000000-0006-0000-0100-000010000000}">
      <text>
        <r>
          <rPr>
            <b/>
            <sz val="9"/>
            <color indexed="81"/>
            <rFont val="Tahoma"/>
            <family val="2"/>
          </rPr>
          <t xml:space="preserve">FP:
</t>
        </r>
        <r>
          <rPr>
            <sz val="9"/>
            <color indexed="81"/>
            <rFont val="Tahoma"/>
            <family val="2"/>
          </rPr>
          <t>Indique el valor numérico que le asignará a cada una de las metas, de acuerdo al grado de impacto y complejidad</t>
        </r>
        <r>
          <rPr>
            <b/>
            <sz val="9"/>
            <color indexed="81"/>
            <rFont val="Tahoma"/>
            <family val="2"/>
          </rPr>
          <t xml:space="preserve">.
</t>
        </r>
        <r>
          <rPr>
            <sz val="9"/>
            <color indexed="81"/>
            <rFont val="Tahoma"/>
            <family val="2"/>
          </rPr>
          <t xml:space="preserve">Recuerde que debe concertar sobre numeros enteros y sobre 100 puntos.
 </t>
        </r>
      </text>
    </comment>
    <comment ref="A33" authorId="1" shapeId="0" xr:uid="{00000000-0006-0000-0100-000011000000}">
      <text>
        <r>
          <rPr>
            <b/>
            <sz val="9"/>
            <color indexed="81"/>
            <rFont val="Tahoma"/>
            <family val="2"/>
          </rPr>
          <t>FP:</t>
        </r>
        <r>
          <rPr>
            <sz val="9"/>
            <color indexed="81"/>
            <rFont val="Tahoma"/>
            <family val="2"/>
          </rPr>
          <t xml:space="preserve"> Mostrará la suma del peso de los compromisos laborales concertados. Estos no deben superar 100 puntos.
</t>
        </r>
      </text>
    </comment>
    <comment ref="AF33" authorId="0" shapeId="0" xr:uid="{00000000-0006-0000-0100-000012000000}">
      <text>
        <r>
          <rPr>
            <b/>
            <sz val="9"/>
            <color indexed="81"/>
            <rFont val="Tahoma"/>
            <family val="2"/>
          </rPr>
          <t xml:space="preserve">FP:
</t>
        </r>
        <r>
          <rPr>
            <sz val="9"/>
            <color indexed="81"/>
            <rFont val="Tahoma"/>
            <family val="2"/>
          </rPr>
          <t xml:space="preserve">La sumatoria del peso de los compromisos debe ser máximo de 100 puntos.
</t>
        </r>
      </text>
    </comment>
    <comment ref="A34" authorId="0" shapeId="0" xr:uid="{00000000-0006-0000-0100-000013000000}">
      <text>
        <r>
          <rPr>
            <b/>
            <sz val="9"/>
            <color indexed="81"/>
            <rFont val="Tahoma"/>
            <family val="2"/>
          </rPr>
          <t>FP:</t>
        </r>
        <r>
          <rPr>
            <sz val="9"/>
            <color indexed="81"/>
            <rFont val="Tahoma"/>
            <family val="2"/>
          </rPr>
          <t xml:space="preserve"> 
Diligencie esta parte del formato para la concertación.</t>
        </r>
      </text>
    </comment>
    <comment ref="C35" authorId="0" shapeId="0" xr:uid="{00000000-0006-0000-0100-000014000000}">
      <text>
        <r>
          <rPr>
            <b/>
            <sz val="9"/>
            <color indexed="81"/>
            <rFont val="Tahoma"/>
            <family val="2"/>
          </rPr>
          <t xml:space="preserve">FP: </t>
        </r>
        <r>
          <rPr>
            <sz val="9"/>
            <color indexed="81"/>
            <rFont val="Tahoma"/>
            <family val="2"/>
          </rPr>
          <t>Nivel jerárquico del cargo que desempeña.
Esta información se encuentra seleccionado desde los datos básicos al inicio del formato.</t>
        </r>
      </text>
    </comment>
    <comment ref="H35" authorId="0" shapeId="0" xr:uid="{00000000-0006-0000-0100-000015000000}">
      <text>
        <r>
          <rPr>
            <b/>
            <sz val="9"/>
            <color indexed="81"/>
            <rFont val="Tahoma"/>
            <family val="2"/>
          </rPr>
          <t xml:space="preserve">FP: </t>
        </r>
        <r>
          <rPr>
            <sz val="9"/>
            <color indexed="81"/>
            <rFont val="Tahoma"/>
            <family val="2"/>
          </rPr>
          <t>Escoja 4 competencias de la lista desplegable asociada</t>
        </r>
        <r>
          <rPr>
            <b/>
            <sz val="9"/>
            <color indexed="81"/>
            <rFont val="Tahoma"/>
            <family val="2"/>
          </rPr>
          <t xml:space="preserve">. </t>
        </r>
        <r>
          <rPr>
            <sz val="9"/>
            <color indexed="81"/>
            <rFont val="Tahoma"/>
            <family val="2"/>
          </rPr>
          <t xml:space="preserve">Es preciso mencionar que las competencias comportamentales tienen pesos iguales. 
Las competencias se encuentran en el Decreto 815 de 2018 por el cual se modifica el </t>
        </r>
        <r>
          <rPr>
            <b/>
            <sz val="9"/>
            <color indexed="81"/>
            <rFont val="Tahoma"/>
            <family val="2"/>
          </rPr>
          <t xml:space="preserve">Decreto 1083 de 2015 ARTÍCULO  2.2.4.7 Competencias comunes a los servidores públicos </t>
        </r>
        <r>
          <rPr>
            <sz val="9"/>
            <color indexed="81"/>
            <rFont val="Tahoma"/>
            <family val="2"/>
          </rPr>
          <t xml:space="preserve">en lo relacionado con a las competencias laborales generales para los empleados públicos de los distintos niveles jerárquicos. </t>
        </r>
      </text>
    </comment>
    <comment ref="O35" authorId="1" shapeId="0" xr:uid="{00000000-0006-0000-0100-000016000000}">
      <text>
        <r>
          <rPr>
            <b/>
            <sz val="9"/>
            <color indexed="81"/>
            <rFont val="Tahoma"/>
            <family val="2"/>
          </rPr>
          <t xml:space="preserve">FP: </t>
        </r>
        <r>
          <rPr>
            <sz val="9"/>
            <color indexed="81"/>
            <rFont val="Tahoma"/>
            <family val="2"/>
          </rPr>
          <t>De acuerdo con el tipo de Competencia seleccionado, el formato le enseñará si es una Competencia Común o una Competencia por nivel jerárquico.</t>
        </r>
      </text>
    </comment>
    <comment ref="R35" authorId="1" shapeId="0" xr:uid="{00000000-0006-0000-0100-000017000000}">
      <text>
        <r>
          <rPr>
            <b/>
            <sz val="9"/>
            <color indexed="81"/>
            <rFont val="Tahoma"/>
            <family val="2"/>
          </rPr>
          <t xml:space="preserve">FP: </t>
        </r>
        <r>
          <rPr>
            <sz val="9"/>
            <color indexed="81"/>
            <rFont val="Tahoma"/>
            <family val="2"/>
          </rPr>
          <t xml:space="preserve">Según la Competencia seleccionada, el formato mostrará las conductas asociadas a dicha competencia 
</t>
        </r>
      </text>
    </comment>
    <comment ref="AB35" authorId="2" shapeId="0" xr:uid="{00000000-0006-0000-0100-000018000000}">
      <text>
        <r>
          <rPr>
            <b/>
            <sz val="9"/>
            <color indexed="81"/>
            <rFont val="Tahoma"/>
            <family val="2"/>
          </rPr>
          <t xml:space="preserve">FP: </t>
        </r>
        <r>
          <rPr>
            <sz val="9"/>
            <color indexed="81"/>
            <rFont val="Tahoma"/>
            <family val="2"/>
          </rPr>
          <t xml:space="preserve">Deberá incluir las evidencias según las competencias comportamentales y las conductas asociadas. </t>
        </r>
      </text>
    </comment>
    <comment ref="Z42" authorId="0" shapeId="0" xr:uid="{00000000-0006-0000-0100-000019000000}">
      <text>
        <r>
          <rPr>
            <b/>
            <sz val="9"/>
            <color indexed="81"/>
            <rFont val="Tahoma"/>
            <family val="2"/>
          </rPr>
          <t xml:space="preserve">FP:
</t>
        </r>
        <r>
          <rPr>
            <sz val="9"/>
            <color indexed="81"/>
            <rFont val="Tahoma"/>
            <family val="2"/>
          </rPr>
          <t>Habrá segundo evaluador cuando el Jefe inmediato sea de carrera Administrativa o Provisional; este deberá ser de Libre Nombramiento y Remoción.
Si el servidor no tiene segundo evaluador, debe diligenciar "no aplica" para poder continuar con el formato.</t>
        </r>
      </text>
    </comment>
    <comment ref="J43" authorId="0" shapeId="0" xr:uid="{00000000-0006-0000-0100-00001A000000}">
      <text>
        <r>
          <rPr>
            <b/>
            <sz val="9"/>
            <color indexed="81"/>
            <rFont val="Tahoma"/>
            <family val="2"/>
          </rPr>
          <t xml:space="preserve">FP:
</t>
        </r>
        <r>
          <rPr>
            <sz val="9"/>
            <color indexed="81"/>
            <rFont val="Tahoma"/>
            <family val="2"/>
          </rPr>
          <t>Escribir el nombre y apellidos del evaluado</t>
        </r>
      </text>
    </comment>
    <comment ref="P43" authorId="0" shapeId="0" xr:uid="{00000000-0006-0000-0100-00001B000000}">
      <text>
        <r>
          <rPr>
            <b/>
            <sz val="9"/>
            <color indexed="81"/>
            <rFont val="Tahoma"/>
            <family val="2"/>
          </rPr>
          <t xml:space="preserve">FP:
</t>
        </r>
        <r>
          <rPr>
            <sz val="9"/>
            <color indexed="81"/>
            <rFont val="Tahoma"/>
            <family val="2"/>
          </rPr>
          <t>Escribir el nombre y apellidos del jefe inmediato.</t>
        </r>
      </text>
    </comment>
    <comment ref="Z43" authorId="0" shapeId="0" xr:uid="{00000000-0006-0000-0100-00001C000000}">
      <text>
        <r>
          <rPr>
            <b/>
            <sz val="9"/>
            <color indexed="81"/>
            <rFont val="Tahoma"/>
            <family val="2"/>
          </rPr>
          <t xml:space="preserve">FP:
</t>
        </r>
        <r>
          <rPr>
            <sz val="9"/>
            <color indexed="81"/>
            <rFont val="Tahoma"/>
            <family val="2"/>
          </rPr>
          <t>Escribir el nombre y apellidos del segundo evaluador
Si el servidor no tiene segundo evaluador, debe diligenciar no aplica para poder continuar con el formato.</t>
        </r>
      </text>
    </comment>
    <comment ref="J44" authorId="0" shapeId="0" xr:uid="{00000000-0006-0000-0100-00001D000000}">
      <text>
        <r>
          <rPr>
            <b/>
            <sz val="9"/>
            <color indexed="81"/>
            <rFont val="Tahoma"/>
            <family val="2"/>
          </rPr>
          <t xml:space="preserve">FP:
</t>
        </r>
        <r>
          <rPr>
            <sz val="9"/>
            <color indexed="81"/>
            <rFont val="Tahoma"/>
            <family val="2"/>
          </rPr>
          <t>Escribir el número de documento de identificación del evaluado.</t>
        </r>
      </text>
    </comment>
    <comment ref="P44" authorId="0" shapeId="0" xr:uid="{00000000-0006-0000-0100-00001E000000}">
      <text>
        <r>
          <rPr>
            <b/>
            <sz val="9"/>
            <color indexed="81"/>
            <rFont val="Tahoma"/>
            <family val="2"/>
          </rPr>
          <t xml:space="preserve">FP:
</t>
        </r>
        <r>
          <rPr>
            <sz val="9"/>
            <color indexed="81"/>
            <rFont val="Tahoma"/>
            <family val="2"/>
          </rPr>
          <t>Digite el numero de documento de identificación del Jefe Inmediato</t>
        </r>
      </text>
    </comment>
    <comment ref="Z44" authorId="0" shapeId="0" xr:uid="{00000000-0006-0000-0100-00001F000000}">
      <text>
        <r>
          <rPr>
            <b/>
            <sz val="9"/>
            <color indexed="81"/>
            <rFont val="Tahoma"/>
            <family val="2"/>
          </rPr>
          <t xml:space="preserve">FP:
</t>
        </r>
        <r>
          <rPr>
            <sz val="9"/>
            <color indexed="81"/>
            <rFont val="Tahoma"/>
            <family val="2"/>
          </rPr>
          <t>Digite el numero de documento de identificación del  segundo evaluador. 
Si el servidor no tiene segundo evaluador, debe diligenciar no aplica para poder continuar con el formato.</t>
        </r>
      </text>
    </comment>
    <comment ref="J45" authorId="0" shapeId="0" xr:uid="{00000000-0006-0000-0100-000020000000}">
      <text>
        <r>
          <rPr>
            <b/>
            <sz val="9"/>
            <color indexed="81"/>
            <rFont val="Tahoma"/>
            <family val="2"/>
          </rPr>
          <t xml:space="preserve">FP:
</t>
        </r>
        <r>
          <rPr>
            <sz val="9"/>
            <color indexed="81"/>
            <rFont val="Tahoma"/>
            <family val="2"/>
          </rPr>
          <t>Escribir el Cargo de la siguiente manera: denominación - Código Grado.</t>
        </r>
      </text>
    </comment>
    <comment ref="P45" authorId="0" shapeId="0" xr:uid="{00000000-0006-0000-0100-000021000000}">
      <text>
        <r>
          <rPr>
            <b/>
            <sz val="9"/>
            <color indexed="81"/>
            <rFont val="Tahoma"/>
            <family val="2"/>
          </rPr>
          <t xml:space="preserve">FP:
</t>
        </r>
        <r>
          <rPr>
            <sz val="9"/>
            <color indexed="81"/>
            <rFont val="Tahoma"/>
            <family val="2"/>
          </rPr>
          <t xml:space="preserve">Escribir el cargo del jefe inmediato de la siguiente manera: denominación - código, grado.
</t>
        </r>
      </text>
    </comment>
    <comment ref="Z45" authorId="0" shapeId="0" xr:uid="{00000000-0006-0000-0100-000022000000}">
      <text>
        <r>
          <rPr>
            <b/>
            <sz val="9"/>
            <color indexed="81"/>
            <rFont val="Tahoma"/>
            <family val="2"/>
          </rPr>
          <t xml:space="preserve">FP:
</t>
        </r>
        <r>
          <rPr>
            <sz val="9"/>
            <color indexed="81"/>
            <rFont val="Tahoma"/>
            <family val="2"/>
          </rPr>
          <t>Escriba el cargo que esta desempeñando el segundo evaluado, así: Denominación - Código - Grado).
Si el servidor no tiene segundo evaluador, debe diligenciar no aplica para poder continuar con el formato.</t>
        </r>
      </text>
    </comment>
    <comment ref="J46" authorId="0" shapeId="0" xr:uid="{00000000-0006-0000-0100-000023000000}">
      <text>
        <r>
          <rPr>
            <b/>
            <sz val="9"/>
            <color indexed="81"/>
            <rFont val="Tahoma"/>
            <family val="2"/>
          </rPr>
          <t xml:space="preserve">FP:
</t>
        </r>
        <r>
          <rPr>
            <sz val="9"/>
            <color indexed="81"/>
            <rFont val="Tahoma"/>
            <family val="2"/>
          </rPr>
          <t>Escribir la dependencia a la cual pertenece</t>
        </r>
      </text>
    </comment>
    <comment ref="P46" authorId="0" shapeId="0" xr:uid="{00000000-0006-0000-0100-000024000000}">
      <text>
        <r>
          <rPr>
            <b/>
            <sz val="9"/>
            <color indexed="81"/>
            <rFont val="Tahoma"/>
            <family val="2"/>
          </rPr>
          <t xml:space="preserve">FP:
</t>
        </r>
        <r>
          <rPr>
            <sz val="9"/>
            <color indexed="81"/>
            <rFont val="Tahoma"/>
            <family val="2"/>
          </rPr>
          <t xml:space="preserve">Escriba la dependencia donde esta desempeñando el cargo el evaluador
</t>
        </r>
      </text>
    </comment>
    <comment ref="Z46" authorId="0" shapeId="0" xr:uid="{00000000-0006-0000-0100-000025000000}">
      <text>
        <r>
          <rPr>
            <b/>
            <sz val="9"/>
            <color indexed="81"/>
            <rFont val="Tahoma"/>
            <family val="2"/>
          </rPr>
          <t xml:space="preserve">FP:
</t>
        </r>
        <r>
          <rPr>
            <sz val="9"/>
            <color indexed="81"/>
            <rFont val="Tahoma"/>
            <family val="2"/>
          </rPr>
          <t>Escribir la dependencia a la cual pertenece.
Si el servidor no tiene segundo evaluador, debe diligenciar no aplica para poder continuar con el formato.</t>
        </r>
      </text>
    </comment>
    <comment ref="J48" authorId="0" shapeId="0" xr:uid="{00000000-0006-0000-0100-000026000000}">
      <text>
        <r>
          <rPr>
            <b/>
            <sz val="9"/>
            <color indexed="81"/>
            <rFont val="Tahoma"/>
            <family val="2"/>
          </rPr>
          <t xml:space="preserve">FP:
</t>
        </r>
        <r>
          <rPr>
            <sz val="9"/>
            <color indexed="81"/>
            <rFont val="Tahoma"/>
            <family val="2"/>
          </rPr>
          <t xml:space="preserve">Escriba (dd/mm/aa) del diligenciamiento del formato.
</t>
        </r>
      </text>
    </comment>
    <comment ref="A49" authorId="2" shapeId="0" xr:uid="{00000000-0006-0000-0100-000028000000}">
      <text>
        <r>
          <rPr>
            <b/>
            <sz val="9"/>
            <color indexed="81"/>
            <rFont val="Tahoma"/>
            <family val="2"/>
          </rPr>
          <t xml:space="preserve">FP: </t>
        </r>
        <r>
          <rPr>
            <sz val="9"/>
            <color indexed="81"/>
            <rFont val="Tahoma"/>
            <family val="2"/>
          </rPr>
          <t>Diligencie este cuadro si hay alguna observación frente a la concertación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YEIMI</author>
    <author>Monica Andrea Donado Trujillo</author>
    <author>Moni!!</author>
  </authors>
  <commentList>
    <comment ref="L8" authorId="0" shapeId="0" xr:uid="{00000000-0006-0000-0400-000001000000}">
      <text>
        <r>
          <rPr>
            <b/>
            <sz val="9"/>
            <color indexed="81"/>
            <rFont val="Tahoma"/>
            <family val="2"/>
          </rPr>
          <t xml:space="preserve">FP: </t>
        </r>
        <r>
          <rPr>
            <sz val="9"/>
            <color indexed="81"/>
            <rFont val="Tahoma"/>
            <family val="2"/>
          </rPr>
          <t>Diligencie</t>
        </r>
        <r>
          <rPr>
            <sz val="9"/>
            <color indexed="81"/>
            <rFont val="Tahoma"/>
            <family val="2"/>
          </rPr>
          <t xml:space="preserve"> la fecha de inicio (dd/mm/aa) de la evaluación de compromisos</t>
        </r>
      </text>
    </comment>
    <comment ref="Q8" authorId="0" shapeId="0" xr:uid="{00000000-0006-0000-0400-000002000000}">
      <text>
        <r>
          <rPr>
            <b/>
            <sz val="9"/>
            <color indexed="81"/>
            <rFont val="Tahoma"/>
            <family val="2"/>
          </rPr>
          <t xml:space="preserve">FP: </t>
        </r>
        <r>
          <rPr>
            <sz val="9"/>
            <color indexed="81"/>
            <rFont val="Tahoma"/>
            <family val="2"/>
          </rPr>
          <t xml:space="preserve">Escriba la fecha de finalización del periodo que evalúa (dd/mm/aa)  </t>
        </r>
      </text>
    </comment>
    <comment ref="AA8" authorId="1" shapeId="0" xr:uid="{00000000-0006-0000-0400-000003000000}">
      <text>
        <r>
          <rPr>
            <b/>
            <sz val="9"/>
            <color indexed="81"/>
            <rFont val="Tahoma"/>
            <family val="2"/>
          </rPr>
          <t>FP:</t>
        </r>
        <r>
          <rPr>
            <sz val="9"/>
            <color indexed="81"/>
            <rFont val="Tahoma"/>
            <family val="2"/>
          </rPr>
          <t xml:space="preserve">
Sumara el numero de días de acuerdo con las fechas establecidas</t>
        </r>
      </text>
    </comment>
    <comment ref="AD8" authorId="1" shapeId="0" xr:uid="{00000000-0006-0000-0400-000004000000}">
      <text>
        <r>
          <rPr>
            <b/>
            <sz val="9"/>
            <color indexed="81"/>
            <rFont val="Tahoma"/>
            <family val="2"/>
          </rPr>
          <t xml:space="preserve">FP: </t>
        </r>
        <r>
          <rPr>
            <sz val="9"/>
            <color indexed="81"/>
            <rFont val="Tahoma"/>
            <family val="2"/>
          </rPr>
          <t>El nivel de empleo es el que se encuentra establecido en la concertación formato N° 1</t>
        </r>
      </text>
    </comment>
    <comment ref="A9" authorId="2" shapeId="0" xr:uid="{00000000-0006-0000-0400-000005000000}">
      <text>
        <r>
          <rPr>
            <b/>
            <sz val="9"/>
            <color indexed="81"/>
            <rFont val="Tahoma"/>
            <family val="2"/>
          </rPr>
          <t xml:space="preserve">FP: </t>
        </r>
        <r>
          <rPr>
            <sz val="9"/>
            <color indexed="81"/>
            <rFont val="Tahoma"/>
            <family val="2"/>
          </rPr>
          <t xml:space="preserve">Muestra el caso de evaluación que se realizará 
</t>
        </r>
      </text>
    </comment>
    <comment ref="J9" authorId="0" shapeId="0" xr:uid="{00000000-0006-0000-0400-000006000000}">
      <text>
        <r>
          <rPr>
            <b/>
            <sz val="9"/>
            <color indexed="81"/>
            <rFont val="Tahoma"/>
            <family val="2"/>
          </rPr>
          <t xml:space="preserve">FP: </t>
        </r>
        <r>
          <rPr>
            <sz val="9"/>
            <color indexed="81"/>
            <rFont val="Tahoma"/>
            <family val="2"/>
          </rPr>
          <t>De acuerdo con la evaluación el formato seleccionará el caso de la evaluación.</t>
        </r>
      </text>
    </comment>
    <comment ref="B11" authorId="1" shapeId="0" xr:uid="{00000000-0006-0000-0400-000007000000}">
      <text>
        <r>
          <rPr>
            <b/>
            <sz val="9"/>
            <color indexed="81"/>
            <rFont val="Tahoma"/>
            <family val="2"/>
          </rPr>
          <t xml:space="preserve">FP:
</t>
        </r>
        <r>
          <rPr>
            <sz val="9"/>
            <color indexed="81"/>
            <rFont val="Tahoma"/>
            <family val="2"/>
          </rPr>
          <t>Esta información es la que se encuentra diligenciada en el formato N° 1 concertación</t>
        </r>
      </text>
    </comment>
    <comment ref="O11" authorId="0" shapeId="0" xr:uid="{00000000-0006-0000-0400-000008000000}">
      <text>
        <r>
          <rPr>
            <b/>
            <sz val="9"/>
            <color indexed="81"/>
            <rFont val="Tahoma"/>
            <family val="2"/>
          </rPr>
          <t xml:space="preserve">FP: </t>
        </r>
        <r>
          <rPr>
            <sz val="9"/>
            <color indexed="81"/>
            <rFont val="Tahoma"/>
            <family val="2"/>
          </rPr>
          <t>Esta información es la que se encuentra diligenciada en el formato N° 1 concertación</t>
        </r>
      </text>
    </comment>
    <comment ref="X11" authorId="2" shapeId="0" xr:uid="{00000000-0006-0000-0400-000009000000}">
      <text>
        <r>
          <rPr>
            <b/>
            <sz val="9"/>
            <color indexed="81"/>
            <rFont val="Tahoma"/>
            <family val="2"/>
          </rPr>
          <t xml:space="preserve">FP: </t>
        </r>
        <r>
          <rPr>
            <sz val="9"/>
            <color indexed="81"/>
            <rFont val="Tahoma"/>
            <family val="2"/>
          </rPr>
          <t>Esta información es la que se encuentra diligenciada en el formato N° 1 concertación</t>
        </r>
      </text>
    </comment>
    <comment ref="AB11" authorId="1" shapeId="0" xr:uid="{00000000-0006-0000-0400-00000A000000}">
      <text>
        <r>
          <rPr>
            <b/>
            <sz val="9"/>
            <color indexed="81"/>
            <rFont val="Tahoma"/>
            <family val="2"/>
          </rPr>
          <t xml:space="preserve">FP: </t>
        </r>
        <r>
          <rPr>
            <sz val="9"/>
            <color indexed="81"/>
            <rFont val="Tahoma"/>
            <family val="2"/>
          </rPr>
          <t xml:space="preserve">Se debe incluir comentarios y las rutas donde se encuentra el portafolio de evidencias. </t>
        </r>
      </text>
    </comment>
    <comment ref="AJ11" authorId="0" shapeId="0" xr:uid="{00000000-0006-0000-0400-00000B000000}">
      <text>
        <r>
          <rPr>
            <b/>
            <sz val="9"/>
            <color indexed="81"/>
            <rFont val="Tahoma"/>
            <family val="2"/>
          </rPr>
          <t>FP:</t>
        </r>
        <r>
          <rPr>
            <sz val="9"/>
            <color indexed="81"/>
            <rFont val="Tahoma"/>
            <family val="2"/>
          </rPr>
          <t xml:space="preserve">
Esta información es la que se encuentra diligenciada en el formato N° 1 concertación</t>
        </r>
      </text>
    </comment>
    <comment ref="AK11" authorId="0" shapeId="0" xr:uid="{00000000-0006-0000-0400-00000C000000}">
      <text>
        <r>
          <rPr>
            <b/>
            <sz val="9"/>
            <color indexed="81"/>
            <rFont val="Tahoma"/>
            <family val="2"/>
          </rPr>
          <t xml:space="preserve">FP:
</t>
        </r>
        <r>
          <rPr>
            <sz val="9"/>
            <color indexed="81"/>
            <rFont val="Tahoma"/>
            <family val="2"/>
          </rPr>
          <t>Determine el porcentaje de ejecución de cada una de las metas. 
El logro puede ser desde 0% hasta el 100%</t>
        </r>
      </text>
    </comment>
    <comment ref="AL11" authorId="0" shapeId="0" xr:uid="{00000000-0006-0000-0400-00000D000000}">
      <text>
        <r>
          <rPr>
            <b/>
            <sz val="9"/>
            <color indexed="81"/>
            <rFont val="Tahoma"/>
            <family val="2"/>
          </rPr>
          <t xml:space="preserve">FP:
</t>
        </r>
        <r>
          <rPr>
            <sz val="9"/>
            <color indexed="81"/>
            <rFont val="Tahoma"/>
            <family val="2"/>
          </rPr>
          <t>Muestra el grado de cumplimiento de los compromisos.</t>
        </r>
      </text>
    </comment>
    <comment ref="A33" authorId="2" shapeId="0" xr:uid="{00000000-0006-0000-0400-00000E000000}">
      <text>
        <r>
          <rPr>
            <b/>
            <sz val="9"/>
            <color indexed="81"/>
            <rFont val="Tahoma"/>
            <family val="2"/>
          </rPr>
          <t xml:space="preserve">FP: </t>
        </r>
        <r>
          <rPr>
            <sz val="9"/>
            <color indexed="81"/>
            <rFont val="Tahoma"/>
            <family val="2"/>
          </rPr>
          <t xml:space="preserve">Muestra el total de los compromisos laborales </t>
        </r>
      </text>
    </comment>
    <comment ref="B35" authorId="0" shapeId="0" xr:uid="{00000000-0006-0000-0400-00000F000000}">
      <text>
        <r>
          <rPr>
            <b/>
            <sz val="9"/>
            <color indexed="81"/>
            <rFont val="Tahoma"/>
            <family val="2"/>
          </rPr>
          <t xml:space="preserve">FP: </t>
        </r>
        <r>
          <rPr>
            <sz val="9"/>
            <color indexed="81"/>
            <rFont val="Tahoma"/>
            <family val="2"/>
          </rPr>
          <t>Nivel jerárquico del cargo que desempeña.
Esta información es la que se encuentra diligenciada en el formato N° 1 concertación</t>
        </r>
      </text>
    </comment>
    <comment ref="K35" authorId="2" shapeId="0" xr:uid="{00000000-0006-0000-0400-000010000000}">
      <text>
        <r>
          <rPr>
            <b/>
            <sz val="9"/>
            <color indexed="81"/>
            <rFont val="Tahoma"/>
            <family val="2"/>
          </rPr>
          <t xml:space="preserve">FP: </t>
        </r>
        <r>
          <rPr>
            <sz val="9"/>
            <color indexed="81"/>
            <rFont val="Tahoma"/>
            <family val="2"/>
          </rPr>
          <t>Escoja máximo 4 competencias de la lista desplegable asociada.
Esta información es la que se encuentra diligenciada en el formato N° 1 concertación</t>
        </r>
      </text>
    </comment>
    <comment ref="S35" authorId="0" shapeId="0" xr:uid="{00000000-0006-0000-0400-000011000000}">
      <text>
        <r>
          <rPr>
            <b/>
            <sz val="9"/>
            <color indexed="81"/>
            <rFont val="Tahoma"/>
            <family val="2"/>
          </rPr>
          <t xml:space="preserve">FP:
</t>
        </r>
        <r>
          <rPr>
            <sz val="9"/>
            <color indexed="81"/>
            <rFont val="Tahoma"/>
            <family val="2"/>
          </rPr>
          <t>Esta información es la que se encuentra diligenciada en el formato N° 1 concertación.</t>
        </r>
      </text>
    </comment>
    <comment ref="AA35" authorId="0" shapeId="0" xr:uid="{00000000-0006-0000-0400-000012000000}">
      <text>
        <r>
          <rPr>
            <b/>
            <sz val="9"/>
            <color indexed="81"/>
            <rFont val="Tahoma"/>
            <family val="2"/>
          </rPr>
          <t>FP:</t>
        </r>
        <r>
          <rPr>
            <sz val="9"/>
            <color indexed="81"/>
            <rFont val="Tahoma"/>
            <family val="2"/>
          </rPr>
          <t xml:space="preserve">
Seleccione de la lista desplegable el nivel de frecuencia </t>
        </r>
      </text>
    </comment>
    <comment ref="AG35" authorId="1" shapeId="0" xr:uid="{00000000-0006-0000-0400-000013000000}">
      <text>
        <r>
          <rPr>
            <b/>
            <sz val="9"/>
            <color indexed="81"/>
            <rFont val="Tahoma"/>
            <family val="2"/>
          </rPr>
          <t xml:space="preserve">FP: 
</t>
        </r>
        <r>
          <rPr>
            <sz val="9"/>
            <color indexed="81"/>
            <rFont val="Tahoma"/>
            <family val="2"/>
          </rPr>
          <t xml:space="preserve">Muestra la descripción del nivel de desarrollo de acuerdo con el escogido </t>
        </r>
      </text>
    </comment>
    <comment ref="AJ35" authorId="2" shapeId="0" xr:uid="{00000000-0006-0000-0400-000014000000}">
      <text>
        <r>
          <rPr>
            <b/>
            <sz val="9"/>
            <color indexed="81"/>
            <rFont val="Tahoma"/>
            <family val="2"/>
          </rPr>
          <t xml:space="preserve">FP: </t>
        </r>
        <r>
          <rPr>
            <sz val="9"/>
            <color indexed="81"/>
            <rFont val="Tahoma"/>
            <family val="2"/>
          </rPr>
          <t xml:space="preserve">Muestra el resultado cuantitativo del nivel de desarrollo de acuerdo con el escogido </t>
        </r>
      </text>
    </comment>
    <comment ref="A40" authorId="2" shapeId="0" xr:uid="{00000000-0006-0000-0400-000015000000}">
      <text>
        <r>
          <rPr>
            <b/>
            <sz val="9"/>
            <color indexed="81"/>
            <rFont val="Tahoma"/>
            <family val="2"/>
          </rPr>
          <t xml:space="preserve">FP: </t>
        </r>
        <r>
          <rPr>
            <sz val="9"/>
            <color indexed="81"/>
            <rFont val="Tahoma"/>
            <family val="2"/>
          </rPr>
          <t>Muestra el total de los compromisos comportamentales</t>
        </r>
      </text>
    </comment>
    <comment ref="A41" authorId="2" shapeId="0" xr:uid="{00000000-0006-0000-0400-000016000000}">
      <text>
        <r>
          <rPr>
            <b/>
            <sz val="9"/>
            <color indexed="81"/>
            <rFont val="Tahoma"/>
            <family val="2"/>
          </rPr>
          <t xml:space="preserve">FP: </t>
        </r>
        <r>
          <rPr>
            <sz val="9"/>
            <color indexed="81"/>
            <rFont val="Tahoma"/>
            <family val="2"/>
          </rPr>
          <t>El formato trae la información que se encuentra en evaluaciones eventuales para compromisos laborales, si las hay.</t>
        </r>
      </text>
    </comment>
    <comment ref="R41" authorId="2" shapeId="0" xr:uid="{00000000-0006-0000-0400-000017000000}">
      <text>
        <r>
          <rPr>
            <b/>
            <sz val="9"/>
            <color indexed="81"/>
            <rFont val="Tahoma"/>
            <family val="2"/>
          </rPr>
          <t xml:space="preserve">FP: </t>
        </r>
        <r>
          <rPr>
            <sz val="9"/>
            <color indexed="81"/>
            <rFont val="Tahoma"/>
            <family val="2"/>
          </rPr>
          <t>El formato trae la información que se encuentra en evaluaciones eventuales para compromisos comportamentales, si las hay.</t>
        </r>
      </text>
    </comment>
    <comment ref="A42" authorId="2" shapeId="0" xr:uid="{00000000-0006-0000-0400-000018000000}">
      <text>
        <r>
          <rPr>
            <b/>
            <sz val="9"/>
            <color indexed="81"/>
            <rFont val="Tahoma"/>
            <family val="2"/>
          </rPr>
          <t xml:space="preserve">FP: </t>
        </r>
        <r>
          <rPr>
            <sz val="9"/>
            <color indexed="81"/>
            <rFont val="Tahoma"/>
            <family val="2"/>
          </rPr>
          <t>Esta información la trae del total compromisos laborales y lo multiplica por el 80%</t>
        </r>
      </text>
    </comment>
    <comment ref="R42" authorId="2" shapeId="0" xr:uid="{00000000-0006-0000-0400-000019000000}">
      <text>
        <r>
          <rPr>
            <b/>
            <sz val="9"/>
            <color indexed="81"/>
            <rFont val="Tahoma"/>
            <family val="2"/>
          </rPr>
          <t xml:space="preserve">FP: </t>
        </r>
        <r>
          <rPr>
            <sz val="9"/>
            <color indexed="81"/>
            <rFont val="Tahoma"/>
            <family val="2"/>
          </rPr>
          <t>Esta información la trae del total compromisos Comportamentales y lo multiplica por el 20%</t>
        </r>
      </text>
    </comment>
    <comment ref="AJ42" authorId="2" shapeId="0" xr:uid="{00000000-0006-0000-0400-00001A000000}">
      <text>
        <r>
          <rPr>
            <b/>
            <sz val="9"/>
            <color indexed="81"/>
            <rFont val="Tahoma"/>
            <family val="2"/>
          </rPr>
          <t xml:space="preserve">FP: </t>
        </r>
        <r>
          <rPr>
            <sz val="9"/>
            <color indexed="81"/>
            <rFont val="Tahoma"/>
            <family val="2"/>
          </rPr>
          <t xml:space="preserve">El formato consolida el total de la calificación del semestre 1, sobre 100 puntos. </t>
        </r>
      </text>
    </comment>
    <comment ref="M44" authorId="0" shapeId="0" xr:uid="{00000000-0006-0000-0400-00001B000000}">
      <text>
        <r>
          <rPr>
            <b/>
            <sz val="9"/>
            <color indexed="81"/>
            <rFont val="Tahoma"/>
            <family val="2"/>
          </rPr>
          <t xml:space="preserve">DAFP: </t>
        </r>
        <r>
          <rPr>
            <sz val="9"/>
            <color indexed="81"/>
            <rFont val="Tahoma"/>
            <family val="2"/>
          </rPr>
          <t xml:space="preserve">Escriba ciudad y fecha de diligenciamiento del formato.(dd/mm/aaaa)
</t>
        </r>
      </text>
    </comment>
    <comment ref="M45" authorId="1" shapeId="0" xr:uid="{00000000-0006-0000-0400-00001C000000}">
      <text>
        <r>
          <rPr>
            <b/>
            <sz val="9"/>
            <color indexed="81"/>
            <rFont val="Tahoma"/>
            <family val="2"/>
          </rPr>
          <t xml:space="preserve">FP:
</t>
        </r>
        <r>
          <rPr>
            <sz val="9"/>
            <color indexed="81"/>
            <rFont val="Tahoma"/>
            <family val="2"/>
          </rPr>
          <t xml:space="preserve">La información se encuentra establecida desde el formato de concertación
</t>
        </r>
      </text>
    </comment>
    <comment ref="V45" authorId="1" shapeId="0" xr:uid="{00000000-0006-0000-0400-00001D000000}">
      <text>
        <r>
          <rPr>
            <b/>
            <sz val="9"/>
            <color indexed="81"/>
            <rFont val="Tahoma"/>
            <family val="2"/>
          </rPr>
          <t xml:space="preserve">FP:
</t>
        </r>
        <r>
          <rPr>
            <sz val="9"/>
            <color indexed="81"/>
            <rFont val="Tahoma"/>
            <family val="2"/>
          </rPr>
          <t>La información se encuentra establecida desde el formato de concertación</t>
        </r>
      </text>
    </comment>
    <comment ref="AG45" authorId="1" shapeId="0" xr:uid="{00000000-0006-0000-0400-00001E000000}">
      <text>
        <r>
          <rPr>
            <b/>
            <sz val="9"/>
            <color indexed="81"/>
            <rFont val="Tahoma"/>
            <family val="2"/>
          </rPr>
          <t xml:space="preserve">FP:
</t>
        </r>
        <r>
          <rPr>
            <sz val="9"/>
            <color indexed="81"/>
            <rFont val="Tahoma"/>
            <family val="2"/>
          </rPr>
          <t>La información se encuentra establecida desde el formato de concertación</t>
        </r>
      </text>
    </comment>
    <comment ref="A51" authorId="1" shapeId="0" xr:uid="{00000000-0006-0000-0400-00001F000000}">
      <text>
        <r>
          <rPr>
            <b/>
            <sz val="9"/>
            <color indexed="81"/>
            <rFont val="Tahoma"/>
            <family val="2"/>
          </rPr>
          <t xml:space="preserve">FP: </t>
        </r>
        <r>
          <rPr>
            <sz val="9"/>
            <color indexed="81"/>
            <rFont val="Tahoma"/>
            <family val="2"/>
          </rPr>
          <t>Diligencie este cuadro si hay alguna observación frente a la evaluación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YEIMI</author>
    <author>Monica Andrea Donado Trujillo</author>
    <author>Moni!!</author>
  </authors>
  <commentList>
    <comment ref="L8" authorId="0" shapeId="0" xr:uid="{00000000-0006-0000-0500-000001000000}">
      <text>
        <r>
          <rPr>
            <b/>
            <sz val="9"/>
            <color indexed="81"/>
            <rFont val="Tahoma"/>
            <family val="2"/>
          </rPr>
          <t xml:space="preserve">FP: </t>
        </r>
        <r>
          <rPr>
            <sz val="9"/>
            <color indexed="81"/>
            <rFont val="Tahoma"/>
            <family val="2"/>
          </rPr>
          <t>Diligencie</t>
        </r>
        <r>
          <rPr>
            <sz val="9"/>
            <color indexed="81"/>
            <rFont val="Tahoma"/>
            <family val="2"/>
          </rPr>
          <t xml:space="preserve"> la fecha de inicio (dd/mm/aa) de la evaluación de compromisos</t>
        </r>
      </text>
    </comment>
    <comment ref="S8" authorId="0" shapeId="0" xr:uid="{00000000-0006-0000-0500-000002000000}">
      <text>
        <r>
          <rPr>
            <b/>
            <sz val="9"/>
            <color indexed="81"/>
            <rFont val="Tahoma"/>
            <family val="2"/>
          </rPr>
          <t xml:space="preserve">FP: </t>
        </r>
        <r>
          <rPr>
            <sz val="9"/>
            <color indexed="81"/>
            <rFont val="Tahoma"/>
            <family val="2"/>
          </rPr>
          <t xml:space="preserve">Escriba la fecha de finalización del periodo que evalúa (dd/mm/aa)  </t>
        </r>
      </text>
    </comment>
    <comment ref="AG8" authorId="1" shapeId="0" xr:uid="{00000000-0006-0000-0500-000003000000}">
      <text>
        <r>
          <rPr>
            <b/>
            <sz val="9"/>
            <color indexed="81"/>
            <rFont val="Tahoma"/>
            <family val="2"/>
          </rPr>
          <t>FP:</t>
        </r>
        <r>
          <rPr>
            <sz val="9"/>
            <color indexed="81"/>
            <rFont val="Tahoma"/>
            <family val="2"/>
          </rPr>
          <t xml:space="preserve">
Esta celda suma el numero de días de acuerdo con las fechas establecidas</t>
        </r>
      </text>
    </comment>
    <comment ref="AS8" authorId="1" shapeId="0" xr:uid="{00000000-0006-0000-0500-000004000000}">
      <text>
        <r>
          <rPr>
            <b/>
            <sz val="9"/>
            <color indexed="81"/>
            <rFont val="Tahoma"/>
            <family val="2"/>
          </rPr>
          <t>FP:</t>
        </r>
        <r>
          <rPr>
            <sz val="9"/>
            <color indexed="81"/>
            <rFont val="Tahoma"/>
            <family val="2"/>
          </rPr>
          <t xml:space="preserve"> El nivel de empleo 
es el que se encuentra establecido en la concertación formato N° 1</t>
        </r>
      </text>
    </comment>
    <comment ref="J9" authorId="0" shapeId="0" xr:uid="{00000000-0006-0000-0500-000005000000}">
      <text>
        <r>
          <rPr>
            <b/>
            <sz val="9"/>
            <color indexed="81"/>
            <rFont val="Tahoma"/>
            <family val="2"/>
          </rPr>
          <t xml:space="preserve">FP: </t>
        </r>
        <r>
          <rPr>
            <sz val="9"/>
            <color indexed="81"/>
            <rFont val="Tahoma"/>
            <family val="2"/>
          </rPr>
          <t>De acuerdo con la evaluación el formato seleccionará el caso de la evaluación.</t>
        </r>
      </text>
    </comment>
    <comment ref="B11" authorId="1" shapeId="0" xr:uid="{00000000-0006-0000-0500-000006000000}">
      <text>
        <r>
          <rPr>
            <b/>
            <sz val="9"/>
            <color indexed="81"/>
            <rFont val="Tahoma"/>
            <family val="2"/>
          </rPr>
          <t xml:space="preserve">FP:
</t>
        </r>
        <r>
          <rPr>
            <sz val="9"/>
            <color indexed="81"/>
            <rFont val="Tahoma"/>
            <family val="2"/>
          </rPr>
          <t>Esta información es la que se encuentra diligenciada en el formato N° 1 concertación</t>
        </r>
      </text>
    </comment>
    <comment ref="N11" authorId="0" shapeId="0" xr:uid="{00000000-0006-0000-0500-000007000000}">
      <text>
        <r>
          <rPr>
            <b/>
            <sz val="9"/>
            <color indexed="81"/>
            <rFont val="Tahoma"/>
            <family val="2"/>
          </rPr>
          <t xml:space="preserve">FP:
</t>
        </r>
        <r>
          <rPr>
            <sz val="9"/>
            <color indexed="81"/>
            <rFont val="Tahoma"/>
            <family val="2"/>
          </rPr>
          <t>Esta información es la que se encuentra diligenciada en el formato N° 1 concertación</t>
        </r>
      </text>
    </comment>
    <comment ref="AD11" authorId="1" shapeId="0" xr:uid="{00000000-0006-0000-0500-000008000000}">
      <text>
        <r>
          <rPr>
            <b/>
            <sz val="9"/>
            <color indexed="81"/>
            <rFont val="Tahoma"/>
            <family val="2"/>
          </rPr>
          <t xml:space="preserve">FP:
</t>
        </r>
        <r>
          <rPr>
            <sz val="9"/>
            <color indexed="81"/>
            <rFont val="Tahoma"/>
            <family val="2"/>
          </rPr>
          <t>Esta información es la que se encuentra diligenciada en el formato N° 1 concertación</t>
        </r>
      </text>
    </comment>
    <comment ref="AI11" authorId="1" shapeId="0" xr:uid="{00000000-0006-0000-0500-000009000000}">
      <text>
        <r>
          <rPr>
            <b/>
            <sz val="9"/>
            <color indexed="81"/>
            <rFont val="Tahoma"/>
            <family val="2"/>
          </rPr>
          <t xml:space="preserve">FP: </t>
        </r>
        <r>
          <rPr>
            <sz val="9"/>
            <color indexed="81"/>
            <rFont val="Tahoma"/>
            <family val="2"/>
          </rPr>
          <t>Se debe incluir comentarios y las rutas donde se encuentra el portafolio de evidencias.</t>
        </r>
        <r>
          <rPr>
            <b/>
            <sz val="9"/>
            <color indexed="81"/>
            <rFont val="Tahoma"/>
            <family val="2"/>
          </rPr>
          <t xml:space="preserve"> </t>
        </r>
      </text>
    </comment>
    <comment ref="AT11" authorId="0" shapeId="0" xr:uid="{00000000-0006-0000-0500-00000A000000}">
      <text>
        <r>
          <rPr>
            <b/>
            <sz val="9"/>
            <color indexed="81"/>
            <rFont val="Tahoma"/>
            <family val="2"/>
          </rPr>
          <t xml:space="preserve">FP:
</t>
        </r>
        <r>
          <rPr>
            <sz val="9"/>
            <color indexed="81"/>
            <rFont val="Tahoma"/>
            <family val="2"/>
          </rPr>
          <t>Esta información es la que se encuentra diligenciada en el formato N° 1 concertación</t>
        </r>
      </text>
    </comment>
    <comment ref="AU11" authorId="0" shapeId="0" xr:uid="{00000000-0006-0000-0500-00000B000000}">
      <text>
        <r>
          <rPr>
            <b/>
            <sz val="9"/>
            <color indexed="81"/>
            <rFont val="Tahoma"/>
            <family val="2"/>
          </rPr>
          <t xml:space="preserve">FP:
</t>
        </r>
        <r>
          <rPr>
            <sz val="9"/>
            <color indexed="81"/>
            <rFont val="Tahoma"/>
            <family val="2"/>
          </rPr>
          <t>Determine el porcentaje de ejecución de cada una de las metas. 
El logro puede ser desde 0% hasta el 100%</t>
        </r>
      </text>
    </comment>
    <comment ref="AW11" authorId="0" shapeId="0" xr:uid="{00000000-0006-0000-0500-00000C000000}">
      <text>
        <r>
          <rPr>
            <b/>
            <sz val="9"/>
            <color indexed="81"/>
            <rFont val="Tahoma"/>
            <family val="2"/>
          </rPr>
          <t xml:space="preserve">FP:
</t>
        </r>
        <r>
          <rPr>
            <sz val="9"/>
            <color indexed="81"/>
            <rFont val="Tahoma"/>
            <family val="2"/>
          </rPr>
          <t>Muestra el grado de cumplimiento de los compromisos.</t>
        </r>
      </text>
    </comment>
    <comment ref="A33" authorId="2" shapeId="0" xr:uid="{00000000-0006-0000-0500-00000D000000}">
      <text>
        <r>
          <rPr>
            <b/>
            <sz val="9"/>
            <color indexed="81"/>
            <rFont val="Tahoma"/>
            <family val="2"/>
          </rPr>
          <t xml:space="preserve">FP: </t>
        </r>
        <r>
          <rPr>
            <sz val="9"/>
            <color indexed="81"/>
            <rFont val="Tahoma"/>
            <family val="2"/>
          </rPr>
          <t xml:space="preserve">Muestra el total de los compromisos laborales </t>
        </r>
      </text>
    </comment>
    <comment ref="B35" authorId="0" shapeId="0" xr:uid="{00000000-0006-0000-0500-00000E000000}">
      <text>
        <r>
          <rPr>
            <b/>
            <sz val="9"/>
            <color indexed="81"/>
            <rFont val="Tahoma"/>
            <family val="2"/>
          </rPr>
          <t xml:space="preserve">FP:
</t>
        </r>
        <r>
          <rPr>
            <sz val="9"/>
            <color indexed="81"/>
            <rFont val="Tahoma"/>
            <family val="2"/>
          </rPr>
          <t xml:space="preserve">Esta información es la que se encuentra diligenciada en el formato N° 1 concertación
</t>
        </r>
      </text>
    </comment>
    <comment ref="K35" authorId="2" shapeId="0" xr:uid="{00000000-0006-0000-0500-00000F000000}">
      <text>
        <r>
          <rPr>
            <b/>
            <sz val="9"/>
            <color indexed="81"/>
            <rFont val="Tahoma"/>
            <family val="2"/>
          </rPr>
          <t xml:space="preserve">FP:
</t>
        </r>
        <r>
          <rPr>
            <sz val="9"/>
            <color indexed="81"/>
            <rFont val="Tahoma"/>
            <family val="2"/>
          </rPr>
          <t>Esta información es la que se encuentra diligenciada en el formato N° 1 concertación</t>
        </r>
      </text>
    </comment>
    <comment ref="U35" authorId="0" shapeId="0" xr:uid="{00000000-0006-0000-0500-000010000000}">
      <text>
        <r>
          <rPr>
            <b/>
            <sz val="9"/>
            <color indexed="81"/>
            <rFont val="Tahoma"/>
            <family val="2"/>
          </rPr>
          <t xml:space="preserve">FP:
</t>
        </r>
        <r>
          <rPr>
            <sz val="9"/>
            <color indexed="81"/>
            <rFont val="Tahoma"/>
            <family val="2"/>
          </rPr>
          <t xml:space="preserve">Esta información es la que se encuentra diligenciada en el formato N° 1 concertación
</t>
        </r>
      </text>
    </comment>
    <comment ref="AG35" authorId="0" shapeId="0" xr:uid="{00000000-0006-0000-0500-000011000000}">
      <text>
        <r>
          <rPr>
            <b/>
            <sz val="9"/>
            <color indexed="81"/>
            <rFont val="Tahoma"/>
            <family val="2"/>
          </rPr>
          <t xml:space="preserve">FP:
</t>
        </r>
        <r>
          <rPr>
            <sz val="9"/>
            <color indexed="81"/>
            <rFont val="Tahoma"/>
            <family val="2"/>
          </rPr>
          <t xml:space="preserve">Seleccione de la lista desplegable el nivel de frecuencia  </t>
        </r>
      </text>
    </comment>
    <comment ref="AP35" authorId="1" shapeId="0" xr:uid="{00000000-0006-0000-0500-000012000000}">
      <text>
        <r>
          <rPr>
            <b/>
            <sz val="9"/>
            <color indexed="81"/>
            <rFont val="Tahoma"/>
            <family val="2"/>
          </rPr>
          <t xml:space="preserve">FP: 
</t>
        </r>
        <r>
          <rPr>
            <sz val="9"/>
            <color indexed="81"/>
            <rFont val="Tahoma"/>
            <family val="2"/>
          </rPr>
          <t xml:space="preserve">Muestra la descripción del nivel de desarrollo de acuerdo con el seleccionado. </t>
        </r>
      </text>
    </comment>
    <comment ref="AT35" authorId="2" shapeId="0" xr:uid="{00000000-0006-0000-0500-000013000000}">
      <text>
        <r>
          <rPr>
            <b/>
            <sz val="9"/>
            <color indexed="81"/>
            <rFont val="Tahoma"/>
            <family val="2"/>
          </rPr>
          <t>FP:</t>
        </r>
        <r>
          <rPr>
            <sz val="9"/>
            <color indexed="81"/>
            <rFont val="Tahoma"/>
            <family val="2"/>
          </rPr>
          <t xml:space="preserve"> Muestra el resultado cuantitativo del nivel de desarrollo de acuerdo con el seleccionado.</t>
        </r>
      </text>
    </comment>
    <comment ref="A40" authorId="2" shapeId="0" xr:uid="{00000000-0006-0000-0500-000014000000}">
      <text>
        <r>
          <rPr>
            <b/>
            <sz val="9"/>
            <color indexed="81"/>
            <rFont val="Tahoma"/>
            <family val="2"/>
          </rPr>
          <t xml:space="preserve">FP: </t>
        </r>
        <r>
          <rPr>
            <sz val="9"/>
            <color indexed="81"/>
            <rFont val="Tahoma"/>
            <family val="2"/>
          </rPr>
          <t>Muestra el total de los compromisos comportamentales</t>
        </r>
      </text>
    </comment>
    <comment ref="A41" authorId="2" shapeId="0" xr:uid="{00000000-0006-0000-0500-000015000000}">
      <text>
        <r>
          <rPr>
            <b/>
            <sz val="9"/>
            <color indexed="81"/>
            <rFont val="Tahoma"/>
            <family val="2"/>
          </rPr>
          <t xml:space="preserve">FP: </t>
        </r>
        <r>
          <rPr>
            <sz val="9"/>
            <color indexed="81"/>
            <rFont val="Tahoma"/>
            <family val="2"/>
          </rPr>
          <t>El formato trae la información que se encuentra en evaluaciones eventuales para compromisos laborales, si las hay.</t>
        </r>
      </text>
    </comment>
    <comment ref="T41" authorId="2" shapeId="0" xr:uid="{00000000-0006-0000-0500-000016000000}">
      <text>
        <r>
          <rPr>
            <b/>
            <sz val="9"/>
            <color indexed="81"/>
            <rFont val="Tahoma"/>
            <family val="2"/>
          </rPr>
          <t xml:space="preserve">FP: </t>
        </r>
        <r>
          <rPr>
            <sz val="9"/>
            <color indexed="81"/>
            <rFont val="Tahoma"/>
            <family val="2"/>
          </rPr>
          <t>El formato trae la información que se encuentra en evaluaciones eventuales para compromisos comportamentales, si las hay.</t>
        </r>
      </text>
    </comment>
    <comment ref="A42" authorId="2" shapeId="0" xr:uid="{00000000-0006-0000-0500-000017000000}">
      <text>
        <r>
          <rPr>
            <b/>
            <sz val="9"/>
            <color indexed="81"/>
            <rFont val="Tahoma"/>
            <family val="2"/>
          </rPr>
          <t xml:space="preserve">FP: </t>
        </r>
        <r>
          <rPr>
            <sz val="9"/>
            <color indexed="81"/>
            <rFont val="Tahoma"/>
            <family val="2"/>
          </rPr>
          <t>Esta información la trae del total compromisos laborales y lo multiplica por el 80%</t>
        </r>
      </text>
    </comment>
    <comment ref="T42" authorId="2" shapeId="0" xr:uid="{00000000-0006-0000-0500-000018000000}">
      <text>
        <r>
          <rPr>
            <b/>
            <sz val="9"/>
            <color indexed="81"/>
            <rFont val="Tahoma"/>
            <family val="2"/>
          </rPr>
          <t xml:space="preserve">FP: </t>
        </r>
        <r>
          <rPr>
            <sz val="9"/>
            <color indexed="81"/>
            <rFont val="Tahoma"/>
            <family val="2"/>
          </rPr>
          <t>Esta información la trae del total compromisos Comportamentales y lo multiplica por el 20%</t>
        </r>
      </text>
    </comment>
    <comment ref="AT42" authorId="2" shapeId="0" xr:uid="{00000000-0006-0000-0500-000019000000}">
      <text>
        <r>
          <rPr>
            <b/>
            <sz val="9"/>
            <color indexed="81"/>
            <rFont val="Tahoma"/>
            <family val="2"/>
          </rPr>
          <t xml:space="preserve">FP: </t>
        </r>
        <r>
          <rPr>
            <sz val="9"/>
            <color indexed="81"/>
            <rFont val="Tahoma"/>
            <family val="2"/>
          </rPr>
          <t xml:space="preserve">El formato consolida el total de la calificación del semestre 1, sobre 100 puntos. </t>
        </r>
      </text>
    </comment>
    <comment ref="M44" authorId="0" shapeId="0" xr:uid="{00000000-0006-0000-0500-00001A000000}">
      <text>
        <r>
          <rPr>
            <b/>
            <sz val="9"/>
            <color indexed="81"/>
            <rFont val="Tahoma"/>
            <family val="2"/>
          </rPr>
          <t xml:space="preserve">FP: </t>
        </r>
        <r>
          <rPr>
            <sz val="9"/>
            <color indexed="81"/>
            <rFont val="Tahoma"/>
            <family val="2"/>
          </rPr>
          <t>Escriba ciudad y fecha de diligenciamiento del formato.
(dd/mm/aaaa)</t>
        </r>
      </text>
    </comment>
    <comment ref="M45" authorId="1" shapeId="0" xr:uid="{00000000-0006-0000-0500-00001B000000}">
      <text>
        <r>
          <rPr>
            <b/>
            <sz val="9"/>
            <color indexed="81"/>
            <rFont val="Tahoma"/>
            <family val="2"/>
          </rPr>
          <t xml:space="preserve">FP:
</t>
        </r>
        <r>
          <rPr>
            <sz val="9"/>
            <color indexed="81"/>
            <rFont val="Tahoma"/>
            <family val="2"/>
          </rPr>
          <t xml:space="preserve">La información se encuentra establecida desde el formato de concertación
</t>
        </r>
      </text>
    </comment>
    <comment ref="Z45" authorId="1" shapeId="0" xr:uid="{00000000-0006-0000-0500-00001C000000}">
      <text>
        <r>
          <rPr>
            <b/>
            <sz val="9"/>
            <color indexed="81"/>
            <rFont val="Tahoma"/>
            <family val="2"/>
          </rPr>
          <t xml:space="preserve">FP:
</t>
        </r>
        <r>
          <rPr>
            <sz val="9"/>
            <color indexed="81"/>
            <rFont val="Tahoma"/>
            <family val="2"/>
          </rPr>
          <t>La información se encuentra establecida desde el formato de concertación</t>
        </r>
      </text>
    </comment>
    <comment ref="AP45" authorId="1" shapeId="0" xr:uid="{00000000-0006-0000-0500-00001D000000}">
      <text>
        <r>
          <rPr>
            <b/>
            <sz val="9"/>
            <color indexed="81"/>
            <rFont val="Tahoma"/>
            <family val="2"/>
          </rPr>
          <t xml:space="preserve">FP:
</t>
        </r>
        <r>
          <rPr>
            <sz val="9"/>
            <color indexed="81"/>
            <rFont val="Tahoma"/>
            <family val="2"/>
          </rPr>
          <t>La información se encuentra establecida desde el formato de concertación</t>
        </r>
      </text>
    </comment>
    <comment ref="A51" authorId="1" shapeId="0" xr:uid="{00000000-0006-0000-0500-00001E000000}">
      <text>
        <r>
          <rPr>
            <b/>
            <sz val="9"/>
            <color indexed="81"/>
            <rFont val="Tahoma"/>
            <family val="2"/>
          </rPr>
          <t xml:space="preserve">FP: </t>
        </r>
        <r>
          <rPr>
            <sz val="9"/>
            <color indexed="81"/>
            <rFont val="Tahoma"/>
            <family val="2"/>
          </rPr>
          <t>Diligencie este cuadro si hay alguna observación frente a la evaluación.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YEIMI</author>
    <author>Monica Andrea Donado Trujillo</author>
  </authors>
  <commentList>
    <comment ref="A7" authorId="0" shapeId="0" xr:uid="{00000000-0006-0000-0600-000001000000}">
      <text>
        <r>
          <rPr>
            <b/>
            <sz val="9"/>
            <color indexed="81"/>
            <rFont val="Tahoma"/>
            <family val="2"/>
          </rPr>
          <t>DAFP:</t>
        </r>
        <r>
          <rPr>
            <sz val="9"/>
            <color indexed="81"/>
            <rFont val="Tahoma"/>
            <family val="2"/>
          </rPr>
          <t xml:space="preserve"> 
Dilgencia esta parte del formato para la concertación.</t>
        </r>
      </text>
    </comment>
    <comment ref="D7" authorId="0" shapeId="0" xr:uid="{00000000-0006-0000-0600-000002000000}">
      <text>
        <r>
          <rPr>
            <b/>
            <sz val="9"/>
            <color indexed="81"/>
            <rFont val="Tahoma"/>
            <family val="2"/>
          </rPr>
          <t xml:space="preserve">DAFP: </t>
        </r>
        <r>
          <rPr>
            <sz val="9"/>
            <color indexed="81"/>
            <rFont val="Tahoma"/>
            <family val="2"/>
          </rPr>
          <t>Diligencie esta parte para realizar la evaluacion es de los compromisos comportamentales</t>
        </r>
      </text>
    </comment>
    <comment ref="A8" authorId="0" shapeId="0" xr:uid="{00000000-0006-0000-0600-000003000000}">
      <text>
        <r>
          <rPr>
            <b/>
            <sz val="9"/>
            <color indexed="81"/>
            <rFont val="Tahoma"/>
            <family val="2"/>
          </rPr>
          <t xml:space="preserve">DAFP: </t>
        </r>
        <r>
          <rPr>
            <sz val="9"/>
            <color indexed="81"/>
            <rFont val="Tahoma"/>
            <family val="2"/>
          </rPr>
          <t xml:space="preserve">Nivel jerarquico del cargo que desempeña.
</t>
        </r>
      </text>
    </comment>
    <comment ref="B8" authorId="0" shapeId="0" xr:uid="{00000000-0006-0000-0600-000004000000}">
      <text>
        <r>
          <rPr>
            <b/>
            <sz val="9"/>
            <color indexed="81"/>
            <rFont val="Tahoma"/>
            <family val="2"/>
          </rPr>
          <t xml:space="preserve">DAFP: </t>
        </r>
        <r>
          <rPr>
            <sz val="9"/>
            <color indexed="81"/>
            <rFont val="Tahoma"/>
            <family val="2"/>
          </rPr>
          <t>Escoja maximo 3 competecias</t>
        </r>
        <r>
          <rPr>
            <b/>
            <sz val="9"/>
            <color indexed="81"/>
            <rFont val="Tahoma"/>
            <family val="2"/>
          </rPr>
          <t>.</t>
        </r>
      </text>
    </comment>
    <comment ref="C8" authorId="0" shapeId="0" xr:uid="{00000000-0006-0000-0600-000005000000}">
      <text>
        <r>
          <rPr>
            <b/>
            <sz val="9"/>
            <color indexed="81"/>
            <rFont val="Tahoma"/>
            <family val="2"/>
          </rPr>
          <t xml:space="preserve">DAFP:
</t>
        </r>
        <r>
          <rPr>
            <sz val="9"/>
            <color indexed="81"/>
            <rFont val="Tahoma"/>
            <family val="2"/>
          </rPr>
          <t xml:space="preserve">Escoja una conducta asociada para cada competencia.
</t>
        </r>
      </text>
    </comment>
    <comment ref="D9" authorId="0" shapeId="0" xr:uid="{00000000-0006-0000-0600-000006000000}">
      <text>
        <r>
          <rPr>
            <b/>
            <sz val="9"/>
            <color indexed="81"/>
            <rFont val="Tahoma"/>
            <family val="2"/>
          </rPr>
          <t>DAFP:</t>
        </r>
        <r>
          <rPr>
            <sz val="9"/>
            <color indexed="81"/>
            <rFont val="Tahoma"/>
            <family val="2"/>
          </rPr>
          <t xml:space="preserve">
Seleccione las celdas en blanco y escoja de la lista desplegable el periodo el cual esta evaluando ya sea anual u ordinario o periodo de prueba y extraordinaria </t>
        </r>
      </text>
    </comment>
    <comment ref="E9" authorId="1" shapeId="0" xr:uid="{00000000-0006-0000-0600-000007000000}">
      <text>
        <r>
          <rPr>
            <b/>
            <sz val="9"/>
            <color indexed="81"/>
            <rFont val="Tahoma"/>
            <family val="2"/>
          </rPr>
          <t xml:space="preserve">DAFP: 
</t>
        </r>
        <r>
          <rPr>
            <sz val="9"/>
            <color indexed="81"/>
            <rFont val="Tahoma"/>
            <family val="2"/>
          </rPr>
          <t>Seleccione las celdas en blanco y escoja de la lista desplegable el nivel de desarrollo, ya sea bajo, aceptable, alto o muy alto.</t>
        </r>
      </text>
    </comment>
    <comment ref="F9" authorId="1" shapeId="0" xr:uid="{00000000-0006-0000-0600-000008000000}">
      <text>
        <r>
          <rPr>
            <b/>
            <sz val="9"/>
            <color indexed="81"/>
            <rFont val="Tahoma"/>
            <family val="2"/>
          </rPr>
          <t xml:space="preserve">DAFP: 
</t>
        </r>
        <r>
          <rPr>
            <sz val="9"/>
            <color indexed="81"/>
            <rFont val="Tahoma"/>
            <family val="2"/>
          </rPr>
          <t>Seleccione las celdas en blanco y escoja de la lista desplegable el resultado cuantitativo del servidor.</t>
        </r>
      </text>
    </comment>
    <comment ref="G9" authorId="0" shapeId="0" xr:uid="{00000000-0006-0000-0600-000009000000}">
      <text>
        <r>
          <rPr>
            <b/>
            <sz val="9"/>
            <color indexed="81"/>
            <rFont val="Tahoma"/>
            <family val="2"/>
          </rPr>
          <t xml:space="preserve">DAFP:
</t>
        </r>
        <r>
          <rPr>
            <sz val="9"/>
            <color indexed="81"/>
            <rFont val="Tahoma"/>
            <family val="2"/>
          </rPr>
          <t>Seleccione las celdas en blanco y escoja de la lista desplegable el periodo el cual esta evaluando ya sea anual u ordinario o periodo de prueba y extraordinaria</t>
        </r>
        <r>
          <rPr>
            <b/>
            <sz val="9"/>
            <color indexed="81"/>
            <rFont val="Tahoma"/>
            <family val="2"/>
          </rPr>
          <t xml:space="preserve"> </t>
        </r>
      </text>
    </comment>
    <comment ref="H9" authorId="1" shapeId="0" xr:uid="{00000000-0006-0000-0600-00000A000000}">
      <text>
        <r>
          <rPr>
            <b/>
            <sz val="9"/>
            <color indexed="81"/>
            <rFont val="Tahoma"/>
            <family val="2"/>
          </rPr>
          <t xml:space="preserve">DAFP: 
</t>
        </r>
        <r>
          <rPr>
            <sz val="9"/>
            <color indexed="81"/>
            <rFont val="Tahoma"/>
            <family val="2"/>
          </rPr>
          <t>Seleccione las celdas en blanco y escoja de la lista desplegable el nivel de desarrollo, ya sea bajo, aceptable, alto o muy alto.</t>
        </r>
      </text>
    </comment>
    <comment ref="I9" authorId="1" shapeId="0" xr:uid="{00000000-0006-0000-0600-00000B000000}">
      <text>
        <r>
          <rPr>
            <b/>
            <sz val="9"/>
            <color indexed="81"/>
            <rFont val="Tahoma"/>
            <family val="2"/>
          </rPr>
          <t xml:space="preserve">DAFP: 
</t>
        </r>
        <r>
          <rPr>
            <sz val="9"/>
            <color indexed="81"/>
            <rFont val="Tahoma"/>
            <family val="2"/>
          </rPr>
          <t>Seleccione las celdas en blanco y escoja de la lista desplegable el resultado cuantitativo del servidor.</t>
        </r>
      </text>
    </comment>
    <comment ref="C16" authorId="1" shapeId="0" xr:uid="{00000000-0006-0000-0600-00000C000000}">
      <text>
        <r>
          <rPr>
            <b/>
            <sz val="9"/>
            <color indexed="81"/>
            <rFont val="Tahoma"/>
            <family val="2"/>
          </rPr>
          <t xml:space="preserve">DAFP:
</t>
        </r>
        <r>
          <rPr>
            <sz val="9"/>
            <color indexed="81"/>
            <rFont val="Tahoma"/>
            <family val="2"/>
          </rPr>
          <t>La información se encuentra establecida desde el formato de concertación</t>
        </r>
      </text>
    </comment>
    <comment ref="D16" authorId="1" shapeId="0" xr:uid="{00000000-0006-0000-0600-00000D000000}">
      <text>
        <r>
          <rPr>
            <b/>
            <sz val="9"/>
            <color indexed="81"/>
            <rFont val="Tahoma"/>
            <family val="2"/>
          </rPr>
          <t xml:space="preserve">DAFP:
</t>
        </r>
        <r>
          <rPr>
            <sz val="9"/>
            <color indexed="81"/>
            <rFont val="Tahoma"/>
            <family val="2"/>
          </rPr>
          <t>La información se encuentra establecida desde el formato de concertación</t>
        </r>
      </text>
    </comment>
    <comment ref="G16" authorId="1" shapeId="0" xr:uid="{00000000-0006-0000-0600-00000E000000}">
      <text>
        <r>
          <rPr>
            <b/>
            <sz val="9"/>
            <color indexed="81"/>
            <rFont val="Tahoma"/>
            <family val="2"/>
          </rPr>
          <t xml:space="preserve">DAFP:
</t>
        </r>
        <r>
          <rPr>
            <sz val="9"/>
            <color indexed="81"/>
            <rFont val="Tahoma"/>
            <family val="2"/>
          </rPr>
          <t xml:space="preserve">La información se encuentra establecida desde el formato de concertación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YEIMI</author>
    <author>Monica Andrea Donado Trujillo</author>
    <author>dafp</author>
  </authors>
  <commentList>
    <comment ref="F3" authorId="0" shapeId="0" xr:uid="{00000000-0006-0000-0700-000001000000}">
      <text>
        <r>
          <rPr>
            <b/>
            <sz val="9"/>
            <color indexed="81"/>
            <rFont val="Tahoma"/>
            <family val="2"/>
          </rPr>
          <t xml:space="preserve">DAFP: </t>
        </r>
        <r>
          <rPr>
            <sz val="9"/>
            <color indexed="81"/>
            <rFont val="Tahoma"/>
            <family val="2"/>
          </rPr>
          <t>Diligencie</t>
        </r>
        <r>
          <rPr>
            <sz val="9"/>
            <color indexed="81"/>
            <rFont val="Tahoma"/>
            <family val="2"/>
          </rPr>
          <t xml:space="preserve"> la fecha de inicio (dd/mm/aa) de la evaluación de compromisos</t>
        </r>
      </text>
    </comment>
    <comment ref="J3" authorId="0" shapeId="0" xr:uid="{00000000-0006-0000-0700-000002000000}">
      <text>
        <r>
          <rPr>
            <b/>
            <sz val="9"/>
            <color indexed="81"/>
            <rFont val="Tahoma"/>
            <family val="2"/>
          </rPr>
          <t xml:space="preserve">DAFP: </t>
        </r>
        <r>
          <rPr>
            <sz val="9"/>
            <color indexed="81"/>
            <rFont val="Tahoma"/>
            <family val="2"/>
          </rPr>
          <t xml:space="preserve">Escriba la fecha de finalizacion del periodo que evalua (dd/mm/aa)  </t>
        </r>
      </text>
    </comment>
    <comment ref="L3" authorId="1" shapeId="0" xr:uid="{00000000-0006-0000-0700-000003000000}">
      <text>
        <r>
          <rPr>
            <b/>
            <sz val="9"/>
            <color indexed="81"/>
            <rFont val="Tahoma"/>
            <family val="2"/>
          </rPr>
          <t xml:space="preserve">DAFP:
</t>
        </r>
        <r>
          <rPr>
            <sz val="9"/>
            <color indexed="81"/>
            <rFont val="Tahoma"/>
            <family val="2"/>
          </rPr>
          <t>Sumara el numero de días de acuerdo con las fechas establecidas</t>
        </r>
      </text>
    </comment>
    <comment ref="O3" authorId="1" shapeId="0" xr:uid="{00000000-0006-0000-0700-000004000000}">
      <text>
        <r>
          <rPr>
            <b/>
            <sz val="9"/>
            <color indexed="81"/>
            <rFont val="Tahoma"/>
            <family val="2"/>
          </rPr>
          <t>DAFP:</t>
        </r>
        <r>
          <rPr>
            <sz val="9"/>
            <color indexed="81"/>
            <rFont val="Tahoma"/>
            <family val="2"/>
          </rPr>
          <t xml:space="preserve">
Sumara el numero de días de acuerdo con las fechas establecidas</t>
        </r>
      </text>
    </comment>
    <comment ref="F4" authorId="0" shapeId="0" xr:uid="{00000000-0006-0000-0700-000005000000}">
      <text>
        <r>
          <rPr>
            <b/>
            <sz val="9"/>
            <color indexed="81"/>
            <rFont val="Tahoma"/>
            <family val="2"/>
          </rPr>
          <t xml:space="preserve">DAFP: </t>
        </r>
        <r>
          <rPr>
            <sz val="9"/>
            <color indexed="81"/>
            <rFont val="Tahoma"/>
            <family val="2"/>
          </rPr>
          <t>Diligencie</t>
        </r>
        <r>
          <rPr>
            <sz val="9"/>
            <color indexed="81"/>
            <rFont val="Tahoma"/>
            <family val="2"/>
          </rPr>
          <t xml:space="preserve"> la fecha de inicio (dd/mm/aa) de la evaluación de compromisos</t>
        </r>
      </text>
    </comment>
    <comment ref="J4" authorId="0" shapeId="0" xr:uid="{00000000-0006-0000-0700-000006000000}">
      <text>
        <r>
          <rPr>
            <b/>
            <sz val="9"/>
            <color indexed="81"/>
            <rFont val="Tahoma"/>
            <family val="2"/>
          </rPr>
          <t xml:space="preserve">DAFP: </t>
        </r>
        <r>
          <rPr>
            <sz val="9"/>
            <color indexed="81"/>
            <rFont val="Tahoma"/>
            <family val="2"/>
          </rPr>
          <t xml:space="preserve">Escriba la fecha de finalizacion del periodo que evalua (dd/mm/aa)  </t>
        </r>
      </text>
    </comment>
    <comment ref="L4" authorId="1" shapeId="0" xr:uid="{00000000-0006-0000-0700-000007000000}">
      <text>
        <r>
          <rPr>
            <b/>
            <sz val="9"/>
            <color indexed="81"/>
            <rFont val="Tahoma"/>
            <family val="2"/>
          </rPr>
          <t xml:space="preserve">DAFP:
</t>
        </r>
        <r>
          <rPr>
            <sz val="9"/>
            <color indexed="81"/>
            <rFont val="Tahoma"/>
            <family val="2"/>
          </rPr>
          <t>Sumara el numero de días de acuerdo con las fechas establecidas</t>
        </r>
      </text>
    </comment>
    <comment ref="O4" authorId="1" shapeId="0" xr:uid="{00000000-0006-0000-0700-000008000000}">
      <text>
        <r>
          <rPr>
            <b/>
            <sz val="9"/>
            <color indexed="81"/>
            <rFont val="Tahoma"/>
            <family val="2"/>
          </rPr>
          <t>DAFP:</t>
        </r>
        <r>
          <rPr>
            <sz val="9"/>
            <color indexed="81"/>
            <rFont val="Tahoma"/>
            <family val="2"/>
          </rPr>
          <t xml:space="preserve">
Sumara el numero de días de acuerdo con las fechas establecidas</t>
        </r>
      </text>
    </comment>
    <comment ref="A6" authorId="1" shapeId="0" xr:uid="{00000000-0006-0000-0700-000009000000}">
      <text>
        <r>
          <rPr>
            <b/>
            <sz val="9"/>
            <color indexed="81"/>
            <rFont val="Tahoma"/>
            <family val="2"/>
          </rPr>
          <t xml:space="preserve">DAFP:
</t>
        </r>
        <r>
          <rPr>
            <sz val="9"/>
            <color indexed="81"/>
            <rFont val="Tahoma"/>
            <family val="2"/>
          </rPr>
          <t>Relacione los acuerdos establecidos entre evaluado y evaluador relativos al desempeño, las actuaciones laborales, los logros requeridos para la realización y entrega de los productos o resultados finales esperados. Dan cuenta del desempeño laboral del evaluado en desarrollo de la misión, los planes institucionales, operativos o de gestión de la dependencia o área de trabajo, funciones asignadas y los programas o proyectos de la entidad.</t>
        </r>
      </text>
    </comment>
    <comment ref="F6" authorId="0" shapeId="0" xr:uid="{00000000-0006-0000-0700-00000A000000}">
      <text>
        <r>
          <rPr>
            <b/>
            <sz val="9"/>
            <color indexed="81"/>
            <rFont val="Tahoma"/>
            <family val="2"/>
          </rPr>
          <t xml:space="preserve">DAFP: </t>
        </r>
        <r>
          <rPr>
            <sz val="9"/>
            <color indexed="81"/>
            <rFont val="Tahoma"/>
            <family val="2"/>
          </rPr>
          <t>Son los documentos o anexos representativos del desempeño laboral del funcionario e indicarán el cumplimiento de las metas definidas para cada uno los componentes de la evaluación.  Estas podrán ser aportadas tanto por el evaluador, responsable directo de su recolección, como por el evaluado o los participantes que se definan al momento de la fijación de los compromisos laborales.</t>
        </r>
      </text>
    </comment>
    <comment ref="M6" authorId="0" shapeId="0" xr:uid="{00000000-0006-0000-0700-00000B000000}">
      <text>
        <r>
          <rPr>
            <b/>
            <sz val="9"/>
            <color indexed="81"/>
            <rFont val="Tahoma"/>
            <family val="2"/>
          </rPr>
          <t>DAFP:</t>
        </r>
        <r>
          <rPr>
            <sz val="9"/>
            <color indexed="81"/>
            <rFont val="Tahoma"/>
            <family val="2"/>
          </rPr>
          <t xml:space="preserve">
Indique el valor numérico que le asignará a cada una de las metas, de acuerdo al grado de impacto y complejidad.
Esta información se establecio en el formato N° 1 de concertación.</t>
        </r>
      </text>
    </comment>
    <comment ref="N6" authorId="0" shapeId="0" xr:uid="{00000000-0006-0000-0700-00000C000000}">
      <text>
        <r>
          <rPr>
            <b/>
            <sz val="9"/>
            <color indexed="81"/>
            <rFont val="Tahoma"/>
            <family val="2"/>
          </rPr>
          <t xml:space="preserve">DAFP:
</t>
        </r>
        <r>
          <rPr>
            <sz val="9"/>
            <color indexed="81"/>
            <rFont val="Tahoma"/>
            <family val="2"/>
          </rPr>
          <t>Determine el porcentaje de ejecución de cada una de las metas. 
El logro puede ser desde 0% hasta el 100%</t>
        </r>
      </text>
    </comment>
    <comment ref="O6" authorId="0" shapeId="0" xr:uid="{00000000-0006-0000-0700-00000D000000}">
      <text>
        <r>
          <rPr>
            <b/>
            <sz val="9"/>
            <color indexed="81"/>
            <rFont val="Tahoma"/>
            <family val="2"/>
          </rPr>
          <t xml:space="preserve">DAFP:
</t>
        </r>
        <r>
          <rPr>
            <sz val="9"/>
            <color indexed="81"/>
            <rFont val="Tahoma"/>
            <family val="2"/>
          </rPr>
          <t>Muestra el grado de cumplimiento de los compromisos.</t>
        </r>
      </text>
    </comment>
    <comment ref="P6" authorId="0" shapeId="0" xr:uid="{00000000-0006-0000-0700-00000E000000}">
      <text>
        <r>
          <rPr>
            <b/>
            <sz val="9"/>
            <color indexed="81"/>
            <rFont val="Tahoma"/>
            <family val="2"/>
          </rPr>
          <t xml:space="preserve">DAFP:
</t>
        </r>
        <r>
          <rPr>
            <sz val="9"/>
            <color indexed="81"/>
            <rFont val="Tahoma"/>
            <family val="2"/>
          </rPr>
          <t>Determine el porcentaje de ejecución de cada una de las metas. 
El logro puede ser desde 0% hasta el 100%</t>
        </r>
      </text>
    </comment>
    <comment ref="Q6" authorId="0" shapeId="0" xr:uid="{00000000-0006-0000-0700-00000F000000}">
      <text>
        <r>
          <rPr>
            <b/>
            <sz val="9"/>
            <color indexed="81"/>
            <rFont val="Tahoma"/>
            <family val="2"/>
          </rPr>
          <t xml:space="preserve">DAFP:
</t>
        </r>
        <r>
          <rPr>
            <sz val="9"/>
            <color indexed="81"/>
            <rFont val="Tahoma"/>
            <family val="2"/>
          </rPr>
          <t>Muestra el grado de cumplimiento de los compromisos.</t>
        </r>
      </text>
    </comment>
    <comment ref="M13" authorId="0" shapeId="0" xr:uid="{00000000-0006-0000-0700-000010000000}">
      <text>
        <r>
          <rPr>
            <b/>
            <sz val="9"/>
            <color indexed="81"/>
            <rFont val="Tahoma"/>
            <family val="2"/>
          </rPr>
          <t xml:space="preserve">DAFP:
</t>
        </r>
        <r>
          <rPr>
            <sz val="9"/>
            <color indexed="81"/>
            <rFont val="Tahoma"/>
            <family val="2"/>
          </rPr>
          <t xml:space="preserve">La sumatoria del peso de los compromisos debe ser maximo de (89 puntos).
</t>
        </r>
      </text>
    </comment>
    <comment ref="P13" authorId="0" shapeId="0" xr:uid="{00000000-0006-0000-0700-000011000000}">
      <text>
        <r>
          <rPr>
            <b/>
            <sz val="9"/>
            <color indexed="81"/>
            <rFont val="Tahoma"/>
            <family val="2"/>
          </rPr>
          <t xml:space="preserve">DAFP:
</t>
        </r>
        <r>
          <rPr>
            <sz val="9"/>
            <color indexed="81"/>
            <rFont val="Tahoma"/>
            <family val="2"/>
          </rPr>
          <t xml:space="preserve">La sumatoria del peso de los compromisos debe ser maximo de (89 puntos).
</t>
        </r>
      </text>
    </comment>
    <comment ref="A16" authorId="0" shapeId="0" xr:uid="{00000000-0006-0000-0700-000012000000}">
      <text>
        <r>
          <rPr>
            <b/>
            <sz val="9"/>
            <color indexed="81"/>
            <rFont val="Tahoma"/>
            <family val="2"/>
          </rPr>
          <t>DAFP:</t>
        </r>
        <r>
          <rPr>
            <sz val="9"/>
            <color indexed="81"/>
            <rFont val="Tahoma"/>
            <family val="2"/>
          </rPr>
          <t xml:space="preserve"> 
Dilgencia esta parte del formato para la concertación.</t>
        </r>
      </text>
    </comment>
    <comment ref="A17" authorId="0" shapeId="0" xr:uid="{00000000-0006-0000-0700-000013000000}">
      <text>
        <r>
          <rPr>
            <b/>
            <sz val="9"/>
            <color indexed="81"/>
            <rFont val="Tahoma"/>
            <family val="2"/>
          </rPr>
          <t xml:space="preserve">DAFP: </t>
        </r>
        <r>
          <rPr>
            <sz val="9"/>
            <color indexed="81"/>
            <rFont val="Tahoma"/>
            <family val="2"/>
          </rPr>
          <t xml:space="preserve">Nivel jerarquico del cargo que desempeña.
</t>
        </r>
      </text>
    </comment>
    <comment ref="F17" authorId="0" shapeId="0" xr:uid="{00000000-0006-0000-0700-000014000000}">
      <text>
        <r>
          <rPr>
            <b/>
            <sz val="9"/>
            <color indexed="81"/>
            <rFont val="Tahoma"/>
            <family val="2"/>
          </rPr>
          <t xml:space="preserve">DAFP:
</t>
        </r>
        <r>
          <rPr>
            <sz val="9"/>
            <color indexed="81"/>
            <rFont val="Tahoma"/>
            <family val="2"/>
          </rPr>
          <t xml:space="preserve">Escoja una conducta asociada para cada competencia.
</t>
        </r>
      </text>
    </comment>
    <comment ref="K18" authorId="0" shapeId="0" xr:uid="{00000000-0006-0000-0700-000015000000}">
      <text>
        <r>
          <rPr>
            <b/>
            <sz val="9"/>
            <color indexed="81"/>
            <rFont val="Tahoma"/>
            <family val="2"/>
          </rPr>
          <t>DAFP:</t>
        </r>
        <r>
          <rPr>
            <sz val="9"/>
            <color indexed="81"/>
            <rFont val="Tahoma"/>
            <family val="2"/>
          </rPr>
          <t xml:space="preserve">
Seleccione las celdas en blanco y escoja de la lista desplegable el periodo el cual esta evaluando ya sea anual u ordinario o periodo de prueba y extraordinaria </t>
        </r>
      </text>
    </comment>
    <comment ref="N18" authorId="1" shapeId="0" xr:uid="{00000000-0006-0000-0700-000016000000}">
      <text>
        <r>
          <rPr>
            <b/>
            <sz val="9"/>
            <color indexed="81"/>
            <rFont val="Tahoma"/>
            <family val="2"/>
          </rPr>
          <t xml:space="preserve">DAFP: 
</t>
        </r>
        <r>
          <rPr>
            <sz val="9"/>
            <color indexed="81"/>
            <rFont val="Tahoma"/>
            <family val="2"/>
          </rPr>
          <t>Seleccione las celdas en blanco y escoja de la lista desplegable el nivel de desarrollo, ya sea bajo, aceptable, alto o muy alto.</t>
        </r>
      </text>
    </comment>
    <comment ref="R18" authorId="0" shapeId="0" xr:uid="{00000000-0006-0000-0700-000017000000}">
      <text>
        <r>
          <rPr>
            <b/>
            <sz val="9"/>
            <color indexed="81"/>
            <rFont val="Tahoma"/>
            <family val="2"/>
          </rPr>
          <t>DAFP:</t>
        </r>
        <r>
          <rPr>
            <sz val="9"/>
            <color indexed="81"/>
            <rFont val="Tahoma"/>
            <family val="2"/>
          </rPr>
          <t xml:space="preserve">
Seleccione las celdas en blanco y escoja de la lista desplegable el periodo el cual esta evaluando ya sea anual u ordinario o periodo de prueba y extraordinaria </t>
        </r>
      </text>
    </comment>
    <comment ref="T18" authorId="1" shapeId="0" xr:uid="{00000000-0006-0000-0700-000018000000}">
      <text>
        <r>
          <rPr>
            <b/>
            <sz val="9"/>
            <color indexed="81"/>
            <rFont val="Tahoma"/>
            <family val="2"/>
          </rPr>
          <t xml:space="preserve">DAFP: 
</t>
        </r>
        <r>
          <rPr>
            <sz val="9"/>
            <color indexed="81"/>
            <rFont val="Tahoma"/>
            <family val="2"/>
          </rPr>
          <t>Seleccione las celdas en blanco y escoja de la lista desplegable el nivel de desarrollo, ya sea bajo, aceptable, alto o muy alto.</t>
        </r>
      </text>
    </comment>
    <comment ref="D29" authorId="0" shapeId="0" xr:uid="{00000000-0006-0000-0700-000019000000}">
      <text>
        <r>
          <rPr>
            <b/>
            <sz val="9"/>
            <color indexed="81"/>
            <rFont val="Tahoma"/>
            <family val="2"/>
          </rPr>
          <t xml:space="preserve">DAFP: </t>
        </r>
        <r>
          <rPr>
            <sz val="9"/>
            <color indexed="81"/>
            <rFont val="Tahoma"/>
            <family val="2"/>
          </rPr>
          <t xml:space="preserve">Escriba ciudad y fecha de diligenciamiento del formato.
</t>
        </r>
      </text>
    </comment>
    <comment ref="D30" authorId="1" shapeId="0" xr:uid="{00000000-0006-0000-0700-00001A000000}">
      <text>
        <r>
          <rPr>
            <b/>
            <sz val="9"/>
            <color indexed="81"/>
            <rFont val="Tahoma"/>
            <family val="2"/>
          </rPr>
          <t xml:space="preserve">DAFP:
</t>
        </r>
        <r>
          <rPr>
            <sz val="9"/>
            <color indexed="81"/>
            <rFont val="Tahoma"/>
            <family val="2"/>
          </rPr>
          <t xml:space="preserve">La información se encuentra establecida desde el formato de concertación
</t>
        </r>
      </text>
    </comment>
    <comment ref="S30" authorId="1" shapeId="0" xr:uid="{00000000-0006-0000-0700-00001B000000}">
      <text>
        <r>
          <rPr>
            <b/>
            <sz val="9"/>
            <color indexed="81"/>
            <rFont val="Tahoma"/>
            <family val="2"/>
          </rPr>
          <t xml:space="preserve">DAFP:
</t>
        </r>
        <r>
          <rPr>
            <sz val="9"/>
            <color indexed="81"/>
            <rFont val="Tahoma"/>
            <family val="2"/>
          </rPr>
          <t>La información se encuentra establecida desde el formato de concertación</t>
        </r>
      </text>
    </comment>
    <comment ref="I39" authorId="0" shapeId="0" xr:uid="{00000000-0006-0000-0700-00001C000000}">
      <text>
        <r>
          <rPr>
            <b/>
            <sz val="9"/>
            <color indexed="81"/>
            <rFont val="Tahoma"/>
            <family val="2"/>
          </rPr>
          <t xml:space="preserve">DAFP: </t>
        </r>
        <r>
          <rPr>
            <sz val="9"/>
            <color indexed="81"/>
            <rFont val="Tahoma"/>
            <family val="2"/>
          </rPr>
          <t>marque con X si quiere interponer recurso de Reposición.</t>
        </r>
      </text>
    </comment>
    <comment ref="T39" authorId="0" shapeId="0" xr:uid="{00000000-0006-0000-0700-00001D000000}">
      <text>
        <r>
          <rPr>
            <b/>
            <sz val="9"/>
            <color indexed="81"/>
            <rFont val="Tahoma"/>
            <family val="2"/>
          </rPr>
          <t xml:space="preserve">DAFP: </t>
        </r>
        <r>
          <rPr>
            <sz val="9"/>
            <color indexed="81"/>
            <rFont val="Tahoma"/>
            <family val="2"/>
          </rPr>
          <t xml:space="preserve">marque con X si quiere interponer recurso de Apelacion.
</t>
        </r>
      </text>
    </comment>
    <comment ref="O41" authorId="2" shapeId="0" xr:uid="{00000000-0006-0000-0700-00001E000000}">
      <text>
        <r>
          <rPr>
            <b/>
            <sz val="8"/>
            <color indexed="81"/>
            <rFont val="Tahoma"/>
            <family val="2"/>
          </rPr>
          <t>dafp:</t>
        </r>
        <r>
          <rPr>
            <sz val="8"/>
            <color indexed="81"/>
            <rFont val="Tahoma"/>
            <family val="2"/>
          </rPr>
          <t xml:space="preserve">
</t>
        </r>
        <r>
          <rPr>
            <sz val="9"/>
            <color indexed="81"/>
            <rFont val="Arial"/>
            <family val="2"/>
          </rPr>
          <t xml:space="preserve">Escriba apellidos y nombres como se encuntran en el documento de identidad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Monica Andrea Donado Trujillo</author>
    <author>Moni!!</author>
    <author>dafp</author>
  </authors>
  <commentList>
    <comment ref="D7" authorId="0" shapeId="0" xr:uid="{00000000-0006-0000-0800-000001000000}">
      <text>
        <r>
          <rPr>
            <b/>
            <sz val="9"/>
            <color indexed="81"/>
            <rFont val="Tahoma"/>
            <family val="2"/>
          </rPr>
          <t xml:space="preserve">FP:
</t>
        </r>
        <r>
          <rPr>
            <sz val="9"/>
            <color indexed="81"/>
            <rFont val="Tahoma"/>
            <family val="2"/>
          </rPr>
          <t>Diligencie la fecha de inicio (dd/mm/aa) de la evaluación de compromisos.</t>
        </r>
      </text>
    </comment>
    <comment ref="G7" authorId="0" shapeId="0" xr:uid="{00000000-0006-0000-0800-000002000000}">
      <text>
        <r>
          <rPr>
            <b/>
            <sz val="9"/>
            <color indexed="81"/>
            <rFont val="Tahoma"/>
            <family val="2"/>
          </rPr>
          <t>FP:</t>
        </r>
        <r>
          <rPr>
            <sz val="9"/>
            <color indexed="81"/>
            <rFont val="Tahoma"/>
            <family val="2"/>
          </rPr>
          <t xml:space="preserve"> Diligencie la fecha de finalización (dd/mm/aa) de la evaluación de compromisos
</t>
        </r>
      </text>
    </comment>
    <comment ref="J7" authorId="1" shapeId="0" xr:uid="{00000000-0006-0000-0800-000003000000}">
      <text>
        <r>
          <rPr>
            <b/>
            <sz val="9"/>
            <color indexed="81"/>
            <rFont val="Tahoma"/>
            <family val="2"/>
          </rPr>
          <t xml:space="preserve">FP: </t>
        </r>
        <r>
          <rPr>
            <sz val="9"/>
            <color indexed="81"/>
            <rFont val="Tahoma"/>
            <family val="2"/>
          </rPr>
          <t>Muestra el número de días evaluados en el año</t>
        </r>
      </text>
    </comment>
    <comment ref="K9" authorId="0" shapeId="0" xr:uid="{00000000-0006-0000-0800-000004000000}">
      <text>
        <r>
          <rPr>
            <b/>
            <sz val="9"/>
            <color indexed="81"/>
            <rFont val="Tahoma"/>
            <family val="2"/>
          </rPr>
          <t>FP:</t>
        </r>
        <r>
          <rPr>
            <sz val="9"/>
            <color indexed="81"/>
            <rFont val="Tahoma"/>
            <family val="2"/>
          </rPr>
          <t xml:space="preserve"> Muestra el consolidado anual sobre el 100% de los compromisos laborales</t>
        </r>
      </text>
    </comment>
    <comment ref="M9" authorId="1" shapeId="0" xr:uid="{00000000-0006-0000-0800-000005000000}">
      <text>
        <r>
          <rPr>
            <b/>
            <sz val="9"/>
            <color indexed="81"/>
            <rFont val="Tahoma"/>
            <family val="2"/>
          </rPr>
          <t xml:space="preserve">FP: </t>
        </r>
        <r>
          <rPr>
            <sz val="9"/>
            <color indexed="81"/>
            <rFont val="Tahoma"/>
            <family val="2"/>
          </rPr>
          <t>Muestra el consolidado anual sobre el 80% de los compromisos laborales</t>
        </r>
      </text>
    </comment>
    <comment ref="A10" authorId="1" shapeId="0" xr:uid="{00000000-0006-0000-0800-000006000000}">
      <text>
        <r>
          <rPr>
            <b/>
            <sz val="9"/>
            <color indexed="81"/>
            <rFont val="Tahoma"/>
            <family val="2"/>
          </rPr>
          <t>FP:</t>
        </r>
        <r>
          <rPr>
            <sz val="9"/>
            <color indexed="81"/>
            <rFont val="Tahoma"/>
            <family val="2"/>
          </rPr>
          <t xml:space="preserve"> Se evidencia el puntaje de los compromisos laborales del primer semestre</t>
        </r>
      </text>
    </comment>
    <comment ref="C10" authorId="1" shapeId="0" xr:uid="{00000000-0006-0000-0800-000007000000}">
      <text>
        <r>
          <rPr>
            <b/>
            <sz val="9"/>
            <color indexed="81"/>
            <rFont val="Tahoma"/>
            <family val="2"/>
          </rPr>
          <t xml:space="preserve">FP: </t>
        </r>
        <r>
          <rPr>
            <sz val="9"/>
            <color indexed="81"/>
            <rFont val="Tahoma"/>
            <family val="2"/>
          </rPr>
          <t>El formato muestra el numero de días que se evaluaron en el primer semestre</t>
        </r>
      </text>
    </comment>
    <comment ref="F10" authorId="1" shapeId="0" xr:uid="{00000000-0006-0000-0800-000008000000}">
      <text>
        <r>
          <rPr>
            <b/>
            <sz val="9"/>
            <color indexed="81"/>
            <rFont val="Tahoma"/>
            <family val="2"/>
          </rPr>
          <t xml:space="preserve">FP: </t>
        </r>
        <r>
          <rPr>
            <sz val="9"/>
            <color indexed="81"/>
            <rFont val="Tahoma"/>
            <family val="2"/>
          </rPr>
          <t>Se evidencia el puntaje de los compromisos laborales del segundo semestre</t>
        </r>
      </text>
    </comment>
    <comment ref="I10" authorId="1" shapeId="0" xr:uid="{00000000-0006-0000-0800-000009000000}">
      <text>
        <r>
          <rPr>
            <b/>
            <sz val="9"/>
            <color indexed="81"/>
            <rFont val="Tahoma"/>
            <family val="2"/>
          </rPr>
          <t xml:space="preserve">FP: </t>
        </r>
        <r>
          <rPr>
            <sz val="9"/>
            <color indexed="81"/>
            <rFont val="Tahoma"/>
            <family val="2"/>
          </rPr>
          <t>El formato muestra el numero de días que se evaluaron en el segundo semestre</t>
        </r>
      </text>
    </comment>
    <comment ref="I11" authorId="2" shapeId="0" xr:uid="{00000000-0006-0000-0800-00000A000000}">
      <text>
        <r>
          <rPr>
            <b/>
            <sz val="8"/>
            <color indexed="81"/>
            <rFont val="Tahoma"/>
            <family val="2"/>
          </rPr>
          <t>dafp:</t>
        </r>
        <r>
          <rPr>
            <sz val="8"/>
            <color indexed="81"/>
            <rFont val="Tahoma"/>
            <family val="2"/>
          </rPr>
          <t xml:space="preserve">
</t>
        </r>
        <r>
          <rPr>
            <sz val="9"/>
            <color indexed="81"/>
            <rFont val="Tahoma"/>
            <family val="2"/>
          </rPr>
          <t>traiga el total de No. de días evaluados del segundo semestre de la hoja consolidado  por semestre</t>
        </r>
      </text>
    </comment>
    <comment ref="K13" authorId="0" shapeId="0" xr:uid="{00000000-0006-0000-0800-00000B000000}">
      <text>
        <r>
          <rPr>
            <b/>
            <sz val="9"/>
            <color indexed="81"/>
            <rFont val="Tahoma"/>
            <family val="2"/>
          </rPr>
          <t xml:space="preserve">FP: </t>
        </r>
        <r>
          <rPr>
            <sz val="9"/>
            <color indexed="81"/>
            <rFont val="Tahoma"/>
            <family val="2"/>
          </rPr>
          <t>Muestra el consolidado anual sobre el 100% de los compromisos comportamentales</t>
        </r>
      </text>
    </comment>
    <comment ref="M13" authorId="1" shapeId="0" xr:uid="{00000000-0006-0000-0800-00000C000000}">
      <text>
        <r>
          <rPr>
            <b/>
            <sz val="9"/>
            <color indexed="81"/>
            <rFont val="Tahoma"/>
            <family val="2"/>
          </rPr>
          <t xml:space="preserve">FP: </t>
        </r>
        <r>
          <rPr>
            <sz val="9"/>
            <color indexed="81"/>
            <rFont val="Tahoma"/>
            <family val="2"/>
          </rPr>
          <t>Muestra el consolidado anual sobre el 15% de los compromisos comportamentales</t>
        </r>
      </text>
    </comment>
    <comment ref="A14" authorId="1" shapeId="0" xr:uid="{00000000-0006-0000-0800-00000D000000}">
      <text>
        <r>
          <rPr>
            <b/>
            <sz val="9"/>
            <color indexed="81"/>
            <rFont val="Tahoma"/>
            <family val="2"/>
          </rPr>
          <t xml:space="preserve">FP: </t>
        </r>
        <r>
          <rPr>
            <sz val="9"/>
            <color indexed="81"/>
            <rFont val="Tahoma"/>
            <family val="2"/>
          </rPr>
          <t>Se evidencia el puntaje de los compromisos comportamentales del primer semestre</t>
        </r>
      </text>
    </comment>
    <comment ref="C14" authorId="1" shapeId="0" xr:uid="{00000000-0006-0000-0800-00000E000000}">
      <text>
        <r>
          <rPr>
            <b/>
            <sz val="9"/>
            <color indexed="81"/>
            <rFont val="Tahoma"/>
            <family val="2"/>
          </rPr>
          <t xml:space="preserve">FP: </t>
        </r>
        <r>
          <rPr>
            <sz val="9"/>
            <color indexed="81"/>
            <rFont val="Tahoma"/>
            <family val="2"/>
          </rPr>
          <t>El formato muestra el numero de días que se evaluaron en el primer semestre</t>
        </r>
      </text>
    </comment>
    <comment ref="F14" authorId="1" shapeId="0" xr:uid="{00000000-0006-0000-0800-00000F000000}">
      <text>
        <r>
          <rPr>
            <b/>
            <sz val="9"/>
            <color indexed="81"/>
            <rFont val="Tahoma"/>
            <family val="2"/>
          </rPr>
          <t xml:space="preserve">FP: </t>
        </r>
        <r>
          <rPr>
            <sz val="9"/>
            <color indexed="81"/>
            <rFont val="Tahoma"/>
            <family val="2"/>
          </rPr>
          <t>Se evidencia el puntaje de los compromisos comportamentales del segundo semestre</t>
        </r>
      </text>
    </comment>
    <comment ref="I14" authorId="1" shapeId="0" xr:uid="{00000000-0006-0000-0800-000010000000}">
      <text>
        <r>
          <rPr>
            <b/>
            <sz val="9"/>
            <color indexed="81"/>
            <rFont val="Tahoma"/>
            <family val="2"/>
          </rPr>
          <t xml:space="preserve">FP: </t>
        </r>
        <r>
          <rPr>
            <sz val="9"/>
            <color indexed="81"/>
            <rFont val="Tahoma"/>
            <family val="2"/>
          </rPr>
          <t>El formato muestra el numero de días que se evaluaron en el segundo semestre</t>
        </r>
      </text>
    </comment>
    <comment ref="F16" authorId="1" shapeId="0" xr:uid="{00000000-0006-0000-0800-000011000000}">
      <text>
        <r>
          <rPr>
            <b/>
            <sz val="9"/>
            <color indexed="81"/>
            <rFont val="Tahoma"/>
            <family val="2"/>
          </rPr>
          <t xml:space="preserve">FP: </t>
        </r>
        <r>
          <rPr>
            <sz val="9"/>
            <color indexed="81"/>
            <rFont val="Tahoma"/>
            <family val="2"/>
          </rPr>
          <t>Muestra el consolidado de la calificación definitiva sumando los resultados por cada calificación</t>
        </r>
      </text>
    </comment>
    <comment ref="K16" authorId="1" shapeId="0" xr:uid="{00000000-0006-0000-0800-000012000000}">
      <text>
        <r>
          <rPr>
            <b/>
            <sz val="9"/>
            <color indexed="81"/>
            <rFont val="Tahoma"/>
            <family val="2"/>
          </rPr>
          <t xml:space="preserve">FP: </t>
        </r>
        <r>
          <rPr>
            <sz val="9"/>
            <color indexed="81"/>
            <rFont val="Tahoma"/>
            <family val="2"/>
          </rPr>
          <t>Muestra cualitativamente el resultado según la escala de calificación</t>
        </r>
      </text>
    </comment>
    <comment ref="A18" authorId="0" shapeId="0" xr:uid="{00000000-0006-0000-0800-000013000000}">
      <text>
        <r>
          <rPr>
            <b/>
            <sz val="9"/>
            <color indexed="81"/>
            <rFont val="Tahoma"/>
            <family val="2"/>
          </rPr>
          <t xml:space="preserve">FP:
</t>
        </r>
        <r>
          <rPr>
            <sz val="9"/>
            <color indexed="81"/>
            <rFont val="Tahoma"/>
            <family val="2"/>
          </rPr>
          <t xml:space="preserve">Escriba la fecha de diligenciamiento 
</t>
        </r>
      </text>
    </comment>
    <comment ref="C20" authorId="1" shapeId="0" xr:uid="{00000000-0006-0000-0800-000014000000}">
      <text>
        <r>
          <rPr>
            <b/>
            <sz val="9"/>
            <color indexed="81"/>
            <rFont val="Tahoma"/>
            <family val="2"/>
          </rPr>
          <t xml:space="preserve">FP:
</t>
        </r>
        <r>
          <rPr>
            <sz val="9"/>
            <color indexed="81"/>
            <rFont val="Tahoma"/>
            <family val="2"/>
          </rPr>
          <t>La información se encuentra establecida desde el formato de concertación</t>
        </r>
      </text>
    </comment>
    <comment ref="G20" authorId="1" shapeId="0" xr:uid="{00000000-0006-0000-0800-000015000000}">
      <text>
        <r>
          <rPr>
            <b/>
            <sz val="9"/>
            <color indexed="81"/>
            <rFont val="Tahoma"/>
            <family val="2"/>
          </rPr>
          <t xml:space="preserve">FP:
</t>
        </r>
        <r>
          <rPr>
            <sz val="9"/>
            <color indexed="81"/>
            <rFont val="Tahoma"/>
            <family val="2"/>
          </rPr>
          <t>La información se encuentra establecida desde el formato de concertación</t>
        </r>
      </text>
    </comment>
    <comment ref="L20" authorId="1" shapeId="0" xr:uid="{00000000-0006-0000-0800-000016000000}">
      <text>
        <r>
          <rPr>
            <b/>
            <sz val="9"/>
            <color indexed="81"/>
            <rFont val="Tahoma"/>
            <family val="2"/>
          </rPr>
          <t xml:space="preserve">FP:
</t>
        </r>
        <r>
          <rPr>
            <sz val="9"/>
            <color indexed="81"/>
            <rFont val="Tahoma"/>
            <family val="2"/>
          </rPr>
          <t>La información se encuentra establecida desde el formato de concertación</t>
        </r>
      </text>
    </comment>
    <comment ref="A26" authorId="0" shapeId="0" xr:uid="{00000000-0006-0000-0800-00001D000000}">
      <text>
        <r>
          <rPr>
            <b/>
            <sz val="9"/>
            <color indexed="81"/>
            <rFont val="Tahoma"/>
            <family val="2"/>
          </rPr>
          <t xml:space="preserve">FP: </t>
        </r>
        <r>
          <rPr>
            <sz val="9"/>
            <color indexed="81"/>
            <rFont val="Tahoma"/>
            <family val="2"/>
          </rPr>
          <t>Diligencie este cuadro si hay alguna observación frente a la evaluación.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Monica Andrea Donado Trujillo</author>
    <author>YEIMI</author>
  </authors>
  <commentList>
    <comment ref="H8" authorId="0" shapeId="0" xr:uid="{00000000-0006-0000-0900-000001000000}">
      <text>
        <r>
          <rPr>
            <b/>
            <sz val="9"/>
            <color indexed="81"/>
            <rFont val="Tahoma"/>
            <family val="2"/>
          </rPr>
          <t xml:space="preserve">DAFP:
</t>
        </r>
        <r>
          <rPr>
            <sz val="9"/>
            <color indexed="81"/>
            <rFont val="Tahoma"/>
            <family val="2"/>
          </rPr>
          <t>Diligencie la fecha de inicio (dd/mm/aa) de la evaluación de compromisos</t>
        </r>
      </text>
    </comment>
    <comment ref="J8" authorId="1" shapeId="0" xr:uid="{00000000-0006-0000-0900-000002000000}">
      <text>
        <r>
          <rPr>
            <b/>
            <sz val="9"/>
            <color indexed="81"/>
            <rFont val="Tahoma"/>
            <family val="2"/>
          </rPr>
          <t xml:space="preserve">DAFP: </t>
        </r>
        <r>
          <rPr>
            <sz val="9"/>
            <color indexed="81"/>
            <rFont val="Tahoma"/>
            <family val="2"/>
          </rPr>
          <t xml:space="preserve">Diligencie las evaluaciones que tuvieron lugar dentro del primer semestre comprendido del 01/02/del año en curso hasta el 31/07/ del año en curso.
</t>
        </r>
      </text>
    </comment>
    <comment ref="A10" authorId="0" shapeId="0" xr:uid="{00000000-0006-0000-0900-000003000000}">
      <text>
        <r>
          <rPr>
            <b/>
            <sz val="9"/>
            <color indexed="81"/>
            <rFont val="Tahoma"/>
            <family val="2"/>
          </rPr>
          <t xml:space="preserve">DAFP:
</t>
        </r>
        <r>
          <rPr>
            <sz val="9"/>
            <color indexed="81"/>
            <rFont val="Tahoma"/>
            <family val="2"/>
          </rPr>
          <t>Digite la calificación de los compromisos laborales obtenidos en la evaluación del desempeño. El rango establecido es de 1 a 100 puntos</t>
        </r>
      </text>
    </comment>
    <comment ref="A11" authorId="0" shapeId="0" xr:uid="{00000000-0006-0000-0900-000004000000}">
      <text>
        <r>
          <rPr>
            <b/>
            <sz val="9"/>
            <color indexed="81"/>
            <rFont val="Tahoma"/>
            <family val="2"/>
          </rPr>
          <t xml:space="preserve">DAFP:
</t>
        </r>
        <r>
          <rPr>
            <sz val="9"/>
            <color indexed="81"/>
            <rFont val="Tahoma"/>
            <family val="2"/>
          </rPr>
          <t>Digite la calificación de las competencias comportamentales obtenidos en la evaluación del desempeño. El rango establecido es de 1 a 15 puntos dependiendo del periodo de calificación</t>
        </r>
      </text>
    </comment>
    <comment ref="A12" authorId="0" shapeId="0" xr:uid="{00000000-0006-0000-0900-000005000000}">
      <text>
        <r>
          <rPr>
            <b/>
            <sz val="9"/>
            <color indexed="81"/>
            <rFont val="Tahoma"/>
            <family val="2"/>
          </rPr>
          <t xml:space="preserve">DAFP:
</t>
        </r>
        <r>
          <rPr>
            <sz val="9"/>
            <color indexed="81"/>
            <rFont val="Tahoma"/>
            <family val="2"/>
          </rPr>
          <t>Se diligencia el puntaje de la calificación de la Evaluación de Gestión por áreas o dependencias.</t>
        </r>
      </text>
    </comment>
    <comment ref="H13" authorId="0" shapeId="0" xr:uid="{00000000-0006-0000-0900-000006000000}">
      <text>
        <r>
          <rPr>
            <b/>
            <sz val="9"/>
            <color indexed="81"/>
            <rFont val="Tahoma"/>
            <family val="2"/>
          </rPr>
          <t xml:space="preserve">DAFP:
</t>
        </r>
        <r>
          <rPr>
            <sz val="9"/>
            <color indexed="81"/>
            <rFont val="Tahoma"/>
            <family val="2"/>
          </rPr>
          <t>Diligencie la fecha de inicio (dd/mm/aa) de la evaluación de compromisos</t>
        </r>
      </text>
    </comment>
    <comment ref="J13" authorId="1" shapeId="0" xr:uid="{00000000-0006-0000-0900-000007000000}">
      <text>
        <r>
          <rPr>
            <b/>
            <sz val="9"/>
            <color indexed="81"/>
            <rFont val="Tahoma"/>
            <family val="2"/>
          </rPr>
          <t xml:space="preserve">DAFP: </t>
        </r>
        <r>
          <rPr>
            <sz val="9"/>
            <color indexed="81"/>
            <rFont val="Tahoma"/>
            <family val="2"/>
          </rPr>
          <t xml:space="preserve">Diligencie las evaluaciones que tuvieron lugar dentro del primer semestre comprendido del 01/02/del año en curso hasta el 31/07/ del año en curso.
</t>
        </r>
      </text>
    </comment>
    <comment ref="A15" authorId="0" shapeId="0" xr:uid="{00000000-0006-0000-0900-000008000000}">
      <text>
        <r>
          <rPr>
            <b/>
            <sz val="9"/>
            <color indexed="81"/>
            <rFont val="Tahoma"/>
            <family val="2"/>
          </rPr>
          <t xml:space="preserve">DAFP:
</t>
        </r>
        <r>
          <rPr>
            <sz val="9"/>
            <color indexed="81"/>
            <rFont val="Tahoma"/>
            <family val="2"/>
          </rPr>
          <t>Digite la calificación de los compromisos laborales obtenidos en la evaluación del desempeño. El rango establecido es de 1 a 100 puntos</t>
        </r>
      </text>
    </comment>
    <comment ref="A16" authorId="0" shapeId="0" xr:uid="{00000000-0006-0000-0900-000009000000}">
      <text>
        <r>
          <rPr>
            <b/>
            <sz val="9"/>
            <color indexed="81"/>
            <rFont val="Tahoma"/>
            <family val="2"/>
          </rPr>
          <t xml:space="preserve">DAFP:
</t>
        </r>
        <r>
          <rPr>
            <sz val="9"/>
            <color indexed="81"/>
            <rFont val="Tahoma"/>
            <family val="2"/>
          </rPr>
          <t>Digite la calificación de las competencias comportamentales obtenidos en la evaluación del desempeño. El rango establecido es de 1 a 15 puntos dependiendo del periodo de calificación</t>
        </r>
      </text>
    </comment>
    <comment ref="A17" authorId="0" shapeId="0" xr:uid="{00000000-0006-0000-0900-00000A000000}">
      <text>
        <r>
          <rPr>
            <b/>
            <sz val="9"/>
            <color indexed="81"/>
            <rFont val="Tahoma"/>
            <family val="2"/>
          </rPr>
          <t>DAFP:</t>
        </r>
        <r>
          <rPr>
            <sz val="9"/>
            <color indexed="81"/>
            <rFont val="Tahoma"/>
            <family val="2"/>
          </rPr>
          <t xml:space="preserve">
Se diligencia el puntaje de la calificación de la Evaluación de Gestión por áreas o dependencias.</t>
        </r>
      </text>
    </comment>
    <comment ref="H18" authorId="0" shapeId="0" xr:uid="{00000000-0006-0000-0900-00000B000000}">
      <text>
        <r>
          <rPr>
            <b/>
            <sz val="9"/>
            <color indexed="81"/>
            <rFont val="Tahoma"/>
            <family val="2"/>
          </rPr>
          <t xml:space="preserve">DAFP:
</t>
        </r>
        <r>
          <rPr>
            <sz val="9"/>
            <color indexed="81"/>
            <rFont val="Tahoma"/>
            <family val="2"/>
          </rPr>
          <t>Diligencie la fecha de inicio (dd/mm/aa) de la evaluación de compromisos</t>
        </r>
      </text>
    </comment>
    <comment ref="J18" authorId="1" shapeId="0" xr:uid="{00000000-0006-0000-0900-00000C000000}">
      <text>
        <r>
          <rPr>
            <b/>
            <sz val="9"/>
            <color indexed="81"/>
            <rFont val="Tahoma"/>
            <family val="2"/>
          </rPr>
          <t xml:space="preserve">DAFP: </t>
        </r>
        <r>
          <rPr>
            <sz val="9"/>
            <color indexed="81"/>
            <rFont val="Tahoma"/>
            <family val="2"/>
          </rPr>
          <t xml:space="preserve">Diligencie las evaluaciones que tuvieron lugar dentro del primer semestre comprendido del 01/02/del año en curso hasta el 31/07/ del año en curso.
</t>
        </r>
      </text>
    </comment>
    <comment ref="A20" authorId="0" shapeId="0" xr:uid="{00000000-0006-0000-0900-00000D000000}">
      <text>
        <r>
          <rPr>
            <b/>
            <sz val="9"/>
            <color indexed="81"/>
            <rFont val="Tahoma"/>
            <family val="2"/>
          </rPr>
          <t xml:space="preserve">DAFP:
</t>
        </r>
        <r>
          <rPr>
            <sz val="9"/>
            <color indexed="81"/>
            <rFont val="Tahoma"/>
            <family val="2"/>
          </rPr>
          <t>Digite la calificación de los compromisos laborales obtenidos en la evaluación del desempeño. El rango establecido es de 1 a 100 puntos</t>
        </r>
      </text>
    </comment>
    <comment ref="A21" authorId="0" shapeId="0" xr:uid="{00000000-0006-0000-0900-00000E000000}">
      <text>
        <r>
          <rPr>
            <b/>
            <sz val="9"/>
            <color indexed="81"/>
            <rFont val="Tahoma"/>
            <family val="2"/>
          </rPr>
          <t xml:space="preserve">DAFP:
</t>
        </r>
        <r>
          <rPr>
            <sz val="9"/>
            <color indexed="81"/>
            <rFont val="Tahoma"/>
            <family val="2"/>
          </rPr>
          <t>Digite la calificación de las competencias comportamentales obtenidos en la evaluación del desempeño. El rango establecido es de 1 a 15 puntos dependiendo del periodo de calificación</t>
        </r>
      </text>
    </comment>
    <comment ref="A22" authorId="0" shapeId="0" xr:uid="{00000000-0006-0000-0900-00000F000000}">
      <text>
        <r>
          <rPr>
            <b/>
            <sz val="9"/>
            <color indexed="81"/>
            <rFont val="Tahoma"/>
            <family val="2"/>
          </rPr>
          <t xml:space="preserve">DAFP:
</t>
        </r>
        <r>
          <rPr>
            <sz val="9"/>
            <color indexed="81"/>
            <rFont val="Tahoma"/>
            <family val="2"/>
          </rPr>
          <t>Se diligencia el puntaje de la calificación de la Evaluación de Gestión por áreas o dependencias.</t>
        </r>
      </text>
    </comment>
    <comment ref="H25" authorId="0" shapeId="0" xr:uid="{00000000-0006-0000-0900-000010000000}">
      <text>
        <r>
          <rPr>
            <b/>
            <sz val="9"/>
            <color indexed="81"/>
            <rFont val="Tahoma"/>
            <family val="2"/>
          </rPr>
          <t xml:space="preserve">DAFP:
</t>
        </r>
        <r>
          <rPr>
            <sz val="9"/>
            <color indexed="81"/>
            <rFont val="Tahoma"/>
            <family val="2"/>
          </rPr>
          <t>Diligencie la fecha de inicio (dd/mm/aa) de la evaluación de compromisos</t>
        </r>
      </text>
    </comment>
    <comment ref="J25" authorId="1" shapeId="0" xr:uid="{00000000-0006-0000-0900-000011000000}">
      <text>
        <r>
          <rPr>
            <b/>
            <sz val="9"/>
            <color indexed="81"/>
            <rFont val="Tahoma"/>
            <family val="2"/>
          </rPr>
          <t xml:space="preserve">DAFP: </t>
        </r>
        <r>
          <rPr>
            <sz val="9"/>
            <color indexed="81"/>
            <rFont val="Tahoma"/>
            <family val="2"/>
          </rPr>
          <t xml:space="preserve">Diligencie las evaluaciones que tuvieron lugar dentro del segundo semestre comprendido del 01/08/del año en curso hasta el 31/01/ del siguiente año.
</t>
        </r>
      </text>
    </comment>
    <comment ref="A27" authorId="0" shapeId="0" xr:uid="{00000000-0006-0000-0900-000012000000}">
      <text>
        <r>
          <rPr>
            <b/>
            <sz val="9"/>
            <color indexed="81"/>
            <rFont val="Tahoma"/>
            <family val="2"/>
          </rPr>
          <t xml:space="preserve">DAFP:
</t>
        </r>
        <r>
          <rPr>
            <sz val="9"/>
            <color indexed="81"/>
            <rFont val="Tahoma"/>
            <family val="2"/>
          </rPr>
          <t>Digite la calificación de los compromisos laborales obtenidos en la evaluación del desempeño. El rango establecido es de 1 a 100 puntos</t>
        </r>
      </text>
    </comment>
    <comment ref="A28" authorId="0" shapeId="0" xr:uid="{00000000-0006-0000-0900-000013000000}">
      <text>
        <r>
          <rPr>
            <b/>
            <sz val="9"/>
            <color indexed="81"/>
            <rFont val="Tahoma"/>
            <family val="2"/>
          </rPr>
          <t xml:space="preserve">DAFP:
</t>
        </r>
        <r>
          <rPr>
            <sz val="9"/>
            <color indexed="81"/>
            <rFont val="Tahoma"/>
            <family val="2"/>
          </rPr>
          <t>Digite la calificación de las competencias comportamentales obtenidos en la evaluación del desempeño. El rango establecido es de 1 a 15 puntos dependiendo del periodo de calificación</t>
        </r>
      </text>
    </comment>
    <comment ref="A29" authorId="0" shapeId="0" xr:uid="{00000000-0006-0000-0900-000014000000}">
      <text>
        <r>
          <rPr>
            <b/>
            <sz val="9"/>
            <color indexed="81"/>
            <rFont val="Tahoma"/>
            <family val="2"/>
          </rPr>
          <t xml:space="preserve">DAFP:
</t>
        </r>
        <r>
          <rPr>
            <sz val="9"/>
            <color indexed="81"/>
            <rFont val="Tahoma"/>
            <family val="2"/>
          </rPr>
          <t>Se diligencia el puntaje de la calificación de la Evaluación de Gestión por áreas o dependencias.</t>
        </r>
      </text>
    </comment>
    <comment ref="H30" authorId="0" shapeId="0" xr:uid="{00000000-0006-0000-0900-000015000000}">
      <text>
        <r>
          <rPr>
            <b/>
            <sz val="9"/>
            <color indexed="81"/>
            <rFont val="Tahoma"/>
            <family val="2"/>
          </rPr>
          <t xml:space="preserve">DAFP:
</t>
        </r>
        <r>
          <rPr>
            <sz val="9"/>
            <color indexed="81"/>
            <rFont val="Tahoma"/>
            <family val="2"/>
          </rPr>
          <t>Diligencie la fecha de inicio (dd/mm/aa) de la evaluación de compromisos</t>
        </r>
      </text>
    </comment>
    <comment ref="J30" authorId="1" shapeId="0" xr:uid="{00000000-0006-0000-0900-000016000000}">
      <text>
        <r>
          <rPr>
            <b/>
            <sz val="9"/>
            <color indexed="81"/>
            <rFont val="Tahoma"/>
            <family val="2"/>
          </rPr>
          <t xml:space="preserve">DAFP: </t>
        </r>
        <r>
          <rPr>
            <sz val="9"/>
            <color indexed="81"/>
            <rFont val="Tahoma"/>
            <family val="2"/>
          </rPr>
          <t xml:space="preserve"> Diligencie las evaluaciones que tuvieron lugar dentro del segundo semestre comprendido del 01/08/del año en curso hasta el 31/01/ del siguiente año.
</t>
        </r>
      </text>
    </comment>
    <comment ref="A32" authorId="0" shapeId="0" xr:uid="{00000000-0006-0000-0900-000017000000}">
      <text>
        <r>
          <rPr>
            <b/>
            <sz val="9"/>
            <color indexed="81"/>
            <rFont val="Tahoma"/>
            <family val="2"/>
          </rPr>
          <t xml:space="preserve">DAFP:
</t>
        </r>
        <r>
          <rPr>
            <sz val="9"/>
            <color indexed="81"/>
            <rFont val="Tahoma"/>
            <family val="2"/>
          </rPr>
          <t>Digite la calificación de los compromisos laborales obtenidos en la evaluación del desempeño. El rango establecido es de 1 a 100 puntos</t>
        </r>
      </text>
    </comment>
    <comment ref="A33" authorId="0" shapeId="0" xr:uid="{00000000-0006-0000-0900-000018000000}">
      <text>
        <r>
          <rPr>
            <b/>
            <sz val="9"/>
            <color indexed="81"/>
            <rFont val="Tahoma"/>
            <family val="2"/>
          </rPr>
          <t xml:space="preserve">DAFP:
</t>
        </r>
        <r>
          <rPr>
            <sz val="9"/>
            <color indexed="81"/>
            <rFont val="Tahoma"/>
            <family val="2"/>
          </rPr>
          <t>Digite la calificación de las competencias comportamentales obtenidos en la evaluación del desempeño. El rango establecido es de 1 a 15 puntos dependiendo del periodo de calificación</t>
        </r>
      </text>
    </comment>
    <comment ref="A34" authorId="0" shapeId="0" xr:uid="{00000000-0006-0000-0900-000019000000}">
      <text>
        <r>
          <rPr>
            <b/>
            <sz val="9"/>
            <color indexed="81"/>
            <rFont val="Tahoma"/>
            <family val="2"/>
          </rPr>
          <t xml:space="preserve">DAFP:
</t>
        </r>
        <r>
          <rPr>
            <sz val="9"/>
            <color indexed="81"/>
            <rFont val="Tahoma"/>
            <family val="2"/>
          </rPr>
          <t>Se diligencia el puntaje de la calificación de la Evaluación de Gestión por áreas o dependencias.</t>
        </r>
      </text>
    </comment>
    <comment ref="H35" authorId="0" shapeId="0" xr:uid="{00000000-0006-0000-0900-00001A000000}">
      <text>
        <r>
          <rPr>
            <b/>
            <sz val="9"/>
            <color indexed="81"/>
            <rFont val="Tahoma"/>
            <family val="2"/>
          </rPr>
          <t xml:space="preserve">DAFP:
</t>
        </r>
        <r>
          <rPr>
            <sz val="9"/>
            <color indexed="81"/>
            <rFont val="Tahoma"/>
            <family val="2"/>
          </rPr>
          <t>Diligencie la fecha de inicio (dd/mm/aa) de la evaluación de compromisos</t>
        </r>
      </text>
    </comment>
    <comment ref="J35" authorId="1" shapeId="0" xr:uid="{00000000-0006-0000-0900-00001B000000}">
      <text>
        <r>
          <rPr>
            <b/>
            <sz val="9"/>
            <color indexed="81"/>
            <rFont val="Tahoma"/>
            <family val="2"/>
          </rPr>
          <t xml:space="preserve">DAFP: </t>
        </r>
        <r>
          <rPr>
            <sz val="9"/>
            <color indexed="81"/>
            <rFont val="Tahoma"/>
            <family val="2"/>
          </rPr>
          <t xml:space="preserve"> Diligencie las evaluaciones que tuvieron lugar dentro del segundo semestre comprendido del 01/08/del año en curso hasta el 31/01/ del siguiente año.
</t>
        </r>
      </text>
    </comment>
    <comment ref="A37" authorId="0" shapeId="0" xr:uid="{00000000-0006-0000-0900-00001C000000}">
      <text>
        <r>
          <rPr>
            <b/>
            <sz val="9"/>
            <color indexed="81"/>
            <rFont val="Tahoma"/>
            <family val="2"/>
          </rPr>
          <t xml:space="preserve">DAFP:
</t>
        </r>
        <r>
          <rPr>
            <sz val="9"/>
            <color indexed="81"/>
            <rFont val="Tahoma"/>
            <family val="2"/>
          </rPr>
          <t>Digite la calificación de los compromisos laborales obtenidos en la evaluación del desempeño. El rango establecido es de 1 a 100 puntos</t>
        </r>
      </text>
    </comment>
    <comment ref="A38" authorId="0" shapeId="0" xr:uid="{00000000-0006-0000-0900-00001D000000}">
      <text>
        <r>
          <rPr>
            <sz val="9"/>
            <color indexed="81"/>
            <rFont val="Tahoma"/>
            <family val="2"/>
          </rPr>
          <t>DAFP:
Digite la calificación de las competencias comportamentales obtenidos en la evaluación del desempeño. El rango establecido es de 1 a 15 puntos dependiendo del periodo de calificación</t>
        </r>
      </text>
    </comment>
    <comment ref="A39" authorId="0" shapeId="0" xr:uid="{00000000-0006-0000-0900-00001E000000}">
      <text>
        <r>
          <rPr>
            <b/>
            <sz val="9"/>
            <color indexed="81"/>
            <rFont val="Tahoma"/>
            <family val="2"/>
          </rPr>
          <t xml:space="preserve">DAFP:
</t>
        </r>
        <r>
          <rPr>
            <sz val="9"/>
            <color indexed="81"/>
            <rFont val="Tahoma"/>
            <family val="2"/>
          </rPr>
          <t>Se diligencia el puntaje de la calificación de la Evaluación de Gestión por áreas o dependencias.</t>
        </r>
      </text>
    </comment>
    <comment ref="P42" authorId="1" shapeId="0" xr:uid="{00000000-0006-0000-0900-00001F000000}">
      <text>
        <r>
          <rPr>
            <b/>
            <sz val="9"/>
            <color indexed="81"/>
            <rFont val="Tahoma"/>
            <family val="2"/>
          </rPr>
          <t xml:space="preserve">DAFP: </t>
        </r>
        <r>
          <rPr>
            <sz val="9"/>
            <color indexed="81"/>
            <rFont val="Tahoma"/>
            <family val="2"/>
          </rPr>
          <t>Digite el puntaje de los compromisos laborales de cada una de las evaluaciones sin sumar el puntaje de los compromisos para el nivel sobresaliente.</t>
        </r>
      </text>
    </comment>
  </commentList>
</comments>
</file>

<file path=xl/sharedStrings.xml><?xml version="1.0" encoding="utf-8"?>
<sst xmlns="http://schemas.openxmlformats.org/spreadsheetml/2006/main" count="834" uniqueCount="533">
  <si>
    <t>DESDE</t>
  </si>
  <si>
    <t>HASTA</t>
  </si>
  <si>
    <t>NOMBRE COMPLETO</t>
  </si>
  <si>
    <t>DEPENDENCIA</t>
  </si>
  <si>
    <t>CARGO (DENOMINACIÓN-CÓDIGO-GRADO)</t>
  </si>
  <si>
    <t>No. DÍAS EVALUADOS EN EL AÑO</t>
  </si>
  <si>
    <t>FIRMAS</t>
  </si>
  <si>
    <t>Contra esta calificación procede el recurso de reposición y en subsidio el de apelación interpuestos ante el evaluador dentro de los cinco (5) dias hábiles siguientes a la fecha de notificación. Los recursos deben presentarse por escrito, personalmente o mediante apoderado y exponiendo los motivos de inconformidad.</t>
  </si>
  <si>
    <t>PESO</t>
  </si>
  <si>
    <t>Interpuso recurso de Reposición</t>
  </si>
  <si>
    <t>LOGRO %</t>
  </si>
  <si>
    <t>PUNTAJE</t>
  </si>
  <si>
    <t>Interpuso recurso de Apelación</t>
  </si>
  <si>
    <t xml:space="preserve">EVALUACIÓN DEL DESEMPEÑO PARA SERVIDORES DE CARRERA ADMINISTRATIVA, LIBRE NOMBRAMIENTO Y REMOCIÓN </t>
  </si>
  <si>
    <t>Colaboración</t>
  </si>
  <si>
    <t>Iniciativa</t>
  </si>
  <si>
    <t>Compromiso con la organización</t>
  </si>
  <si>
    <t>Asistencial</t>
  </si>
  <si>
    <t>Disciplina</t>
  </si>
  <si>
    <t>Transparencia</t>
  </si>
  <si>
    <t xml:space="preserve">Técnico </t>
  </si>
  <si>
    <t>Trabajo en equipo</t>
  </si>
  <si>
    <t>Orientación al usuario y al ciudadano</t>
  </si>
  <si>
    <t xml:space="preserve">Profesional </t>
  </si>
  <si>
    <t>Orientación a resultados</t>
  </si>
  <si>
    <t xml:space="preserve">Asesor </t>
  </si>
  <si>
    <t xml:space="preserve">Niveles </t>
  </si>
  <si>
    <t>Competencias por nivel jerarquico</t>
  </si>
  <si>
    <t>II SEMESTRE</t>
  </si>
  <si>
    <t>I SEMESTRE</t>
  </si>
  <si>
    <t>Conducta Asociada</t>
  </si>
  <si>
    <t>Competencia</t>
  </si>
  <si>
    <t xml:space="preserve">Competencias Comunes </t>
  </si>
  <si>
    <t xml:space="preserve">Competencias comunes </t>
  </si>
  <si>
    <t>COMPETENCIAS</t>
  </si>
  <si>
    <t>CONDUCTAS ASOCIADAS</t>
  </si>
  <si>
    <t>Toma de decisiones</t>
  </si>
  <si>
    <t>ASESOR</t>
  </si>
  <si>
    <t xml:space="preserve">PROFESIONAL 
</t>
  </si>
  <si>
    <t>ASISTENCIAL</t>
  </si>
  <si>
    <t>Conocimiento_del_entorno</t>
  </si>
  <si>
    <t>Construcción_de_relaciones</t>
  </si>
  <si>
    <t>Relaciones_interpersonales</t>
  </si>
  <si>
    <t>N.</t>
  </si>
  <si>
    <t>NUMERO DE DOCUMENTO IDENTIDAD</t>
  </si>
  <si>
    <t>LUGAR Y FECHA DE DILIGENCIAMIENTO</t>
  </si>
  <si>
    <t>CARRERA ADMINISTRATIVA</t>
  </si>
  <si>
    <t>EMPLEADO A EVALUAR</t>
  </si>
  <si>
    <t>JEFE INMEDIATO (PRIMER EVALUADOR)</t>
  </si>
  <si>
    <t>LIBRE NOMBRAMIENTO Y REMOCIÓN (LNR)
(Seguimiento cumplimiento de funciones empleados)</t>
  </si>
  <si>
    <t>SEGUNDO EVALUADOR 
(Si lo hay)</t>
  </si>
  <si>
    <t>EVALUACIONES DEFINITIVAS</t>
  </si>
  <si>
    <t>PERIODO DE PRUEBA</t>
  </si>
  <si>
    <t>EXTRAORDINARIA</t>
  </si>
  <si>
    <t>SEMESTRE 1</t>
  </si>
  <si>
    <t>SEMESTRE 2</t>
  </si>
  <si>
    <t xml:space="preserve">ANUAL_U_ORDINARIA </t>
  </si>
  <si>
    <t>ANUAL_U_ORDINARIA</t>
  </si>
  <si>
    <t>CAMBIO DE EVALUADOR</t>
  </si>
  <si>
    <t>SEPARACIÓN TEMPORAL DE LAS FUNCIONES POR MÁS DE 30 DÍAS</t>
  </si>
  <si>
    <t>LAPSO COMPRENDIDO ENTRE LA ÚLTIMA EVALUACIÓN Y EL FINAL DE LA EVALUACIÓN PARCIAL CORRESPONDIENTE</t>
  </si>
  <si>
    <t>CAMBIO DEFINITIVO DEL EMPLEO</t>
  </si>
  <si>
    <t>SUSPENSIÓN Y CALIFICACIÓN POR ACOSO LABORAL</t>
  </si>
  <si>
    <t>INTERRUPCIÓN PERIODO DE PRUEBA POR MÁS DE 20 DÍAS</t>
  </si>
  <si>
    <t>EVALUACIONES_PARCIALES_EVENTUALES</t>
  </si>
  <si>
    <t>2.1 TIPO DE EMPLEO</t>
  </si>
  <si>
    <t>2.3 NIVEL DEL EMPLEO</t>
  </si>
  <si>
    <t>COMPROMISO LABORAL</t>
  </si>
  <si>
    <t>EVIDENCIA DEL CUMPLIMIENTO DEL COMPROMISO</t>
  </si>
  <si>
    <t xml:space="preserve"> 3. COMPROMISOS COMPORTAMENTALES</t>
  </si>
  <si>
    <t>Nivel Jerarquico</t>
  </si>
  <si>
    <t>3.2 SEGUIMIENTO COMPROMISOS COMPORTAMENTALES</t>
  </si>
  <si>
    <t>3.3 DATOS GENERALES</t>
  </si>
  <si>
    <t>3.4 OBSERVACIONES</t>
  </si>
  <si>
    <t xml:space="preserve">4.1 EVALUACIÓN PRIMER SEMESTRE </t>
  </si>
  <si>
    <t>No. DÍAS EVALUADOS</t>
  </si>
  <si>
    <t>TOTAL OBTENIDO DE LOS COMPONENTES DE LA EVALUACIÓN</t>
  </si>
  <si>
    <t>PUNTAJE PONDERADO DEL PRIMER SEMESTRE</t>
  </si>
  <si>
    <t>Firmas</t>
  </si>
  <si>
    <t>Nombres</t>
  </si>
  <si>
    <t>No. Documento Identidad</t>
  </si>
  <si>
    <t xml:space="preserve">SEGUNDO EVALUADOR 
</t>
  </si>
  <si>
    <t xml:space="preserve">SEGUNDO EVALUADOR </t>
  </si>
  <si>
    <t>4.6 OBSERVACIONES</t>
  </si>
  <si>
    <t xml:space="preserve">2.2 FECHA DE EVALUACIÓN </t>
  </si>
  <si>
    <t>OBJETIVOS INSTITUCIONALES</t>
  </si>
  <si>
    <t>NIVELES DE DESARROLLO</t>
  </si>
  <si>
    <t>DESCRIPCIÓN CUALITATIVA</t>
  </si>
  <si>
    <t>Resultados cuantitativos</t>
  </si>
  <si>
    <t>Periodo</t>
  </si>
  <si>
    <t>Anual u ordinario</t>
  </si>
  <si>
    <t>Periodo de Prueba y Extraordinaria</t>
  </si>
  <si>
    <t>BAJO</t>
  </si>
  <si>
    <t>El nivel de desarrollo de la competencia no se presenta con un impacto positivo que permita la obtención de las metas y logros esperados.</t>
  </si>
  <si>
    <t>ACEPTABLE</t>
  </si>
  <si>
    <t>El nivel de desarrollo de la competencia se presenta de manera intermitente, con un mediano impacto en la obtención de metas y logros esperados.</t>
  </si>
  <si>
    <t>ALTO</t>
  </si>
  <si>
    <t>El nivel de desarrollo de la competencia se presenta de manera permanente e impacta significativamente de manera positiva la obtención de metas y logros esperados.</t>
  </si>
  <si>
    <t>MUY ALTO</t>
  </si>
  <si>
    <t>El nivel de desarrollo de la competencia se presenta de manera permanente, impactando significativamente la obtención de metas y logros esperados y agrega valor a los procesos generando un alto nivel de confianza.</t>
  </si>
  <si>
    <t>Resultado Cuantitativo</t>
  </si>
  <si>
    <t>Bajo</t>
  </si>
  <si>
    <t>anual_u_ordinario</t>
  </si>
  <si>
    <t>periodo_de_prueba_y_extraordinaria</t>
  </si>
  <si>
    <t>bajo_anual_u_ordinario</t>
  </si>
  <si>
    <t>bajo_ppye</t>
  </si>
  <si>
    <t>aceptable_anual_u_ordinario</t>
  </si>
  <si>
    <t>aceptable_ppye</t>
  </si>
  <si>
    <t>alto_ppye</t>
  </si>
  <si>
    <t>muy_alto_anual_u_ordinario</t>
  </si>
  <si>
    <t>muy_alto_ppye</t>
  </si>
  <si>
    <t>Niveles de Desarrollo</t>
  </si>
  <si>
    <t xml:space="preserve">CASOS DE EVALUACIÓN </t>
  </si>
  <si>
    <t xml:space="preserve">Compromisos laborales </t>
  </si>
  <si>
    <t xml:space="preserve">Competencias Comportamentales </t>
  </si>
  <si>
    <t xml:space="preserve">Evaluación de Gestión por áreas o dependencias </t>
  </si>
  <si>
    <t>SI(C8="ANUAL_U_ORDINARIA";F10*80%;SI(C8="PERIODO_DE_PRUEBA";F10*85%;SI(F10=EXTRAORDINARIA;F10*85%)))</t>
  </si>
  <si>
    <t>SI(C8="ANUAL_U_ORDINARIA";F10*80%;SI(C8="PERIODO DE PRUEBA";F10*85%;SI(C8="EXTRAORDINARIA";F10*85%)))</t>
  </si>
  <si>
    <t>SI($C$8="PERIODO DE PRUEBA";F11*15%;SI($C$8="EXTRAORDINARIA";F11*15%;F11*10%))</t>
  </si>
  <si>
    <t xml:space="preserve">5.2 EVALUACIÓN SEGUNDO SEMESTRE </t>
  </si>
  <si>
    <t>PRIMER SEMESTRE</t>
  </si>
  <si>
    <t>SEGUNDO SEMESTRE</t>
  </si>
  <si>
    <t>PUNTAJE OBTENIDO</t>
  </si>
  <si>
    <t>No. DÍAS</t>
  </si>
  <si>
    <t>PERIODO EVALUADO</t>
  </si>
  <si>
    <t>Total días evaluados del primer semestre</t>
  </si>
  <si>
    <t xml:space="preserve"> PUNTAJE PONDERADO DEL PRIMER SEMESTRE</t>
  </si>
  <si>
    <t>5.2 NOTIFICACIÓN</t>
  </si>
  <si>
    <t>5.3 OBSERVACIONES</t>
  </si>
  <si>
    <t xml:space="preserve">Total </t>
  </si>
  <si>
    <t xml:space="preserve">DEFINICION DE A COMPETENCIA - ASOCIA TODAS LAS CONDUCTAS </t>
  </si>
  <si>
    <t>FECHA</t>
  </si>
  <si>
    <t>4. CONSOLIDADO EVALUACIÓN</t>
  </si>
  <si>
    <t>1. Cambios en los planes, programas o proyectos como base para la concertación</t>
  </si>
  <si>
    <t xml:space="preserve">2. </t>
  </si>
  <si>
    <t>2. Separación del cargo mayor a treinta (30) días calendario que afecte el compromiso concertado</t>
  </si>
  <si>
    <t xml:space="preserve">3. </t>
  </si>
  <si>
    <t>N°</t>
  </si>
  <si>
    <t>IV. COMPROMISOS LABORALES</t>
  </si>
  <si>
    <t>Metas de la Dependencia a las cuales contribuye el empleo</t>
  </si>
  <si>
    <t>Compromisos Laborales.</t>
  </si>
  <si>
    <t>Peso porcentual del compromiso</t>
  </si>
  <si>
    <t>Días Efectivamente Laborados</t>
  </si>
  <si>
    <t>CALIFICACIÓN TOTAL COMPROMISOS LABORALES</t>
  </si>
  <si>
    <t>V. COMPETENCIAS COMPORTAMENTALES</t>
  </si>
  <si>
    <t xml:space="preserve">Porcentaje de Cumplimiento. </t>
  </si>
  <si>
    <t xml:space="preserve"> EVALUACIÓN REALIZADA PREVIA A LA EXTRAORDINARIA (Si hubo)</t>
  </si>
  <si>
    <t>EVALUACIÓN ULTIMO PERÍODO</t>
  </si>
  <si>
    <t>CALIFICACIÓN DEL COMPROMISO</t>
  </si>
  <si>
    <t>CALIFICACIÓN DEL COMPROMISO (Con peso porcentual)</t>
  </si>
  <si>
    <t xml:space="preserve"> PESO TOTAL PONDERADO DE LOS COMPROMISOS LABORALES</t>
  </si>
  <si>
    <t xml:space="preserve">Resultado total </t>
  </si>
  <si>
    <t>Total Días Laborados Efectivamente</t>
  </si>
  <si>
    <t>% Participación Días Laborados para la Evaluación Extraordinaria</t>
  </si>
  <si>
    <t xml:space="preserve">Calificaciones parciales semestrales compromisos laborales </t>
  </si>
  <si>
    <t>1° Calificación</t>
  </si>
  <si>
    <t>2° Calificación</t>
  </si>
  <si>
    <t>Sobre el 100%</t>
  </si>
  <si>
    <t>Sobre el peso porcentual del 85%</t>
  </si>
  <si>
    <t>F4. CALF. COM. COMPORT.'!A1</t>
  </si>
  <si>
    <t>VI. RESULTADOS CONSOLIDADOS EVALUCIÒN EXTRAORDINARIA</t>
  </si>
  <si>
    <t>COMPETENCIAS COMPORTAMENTALES</t>
  </si>
  <si>
    <t>Eva. Previa a la EXTR.
(Si hubo)</t>
  </si>
  <si>
    <t>Eva. Último período.</t>
  </si>
  <si>
    <t xml:space="preserve">1.  </t>
  </si>
  <si>
    <t>CALIFICACIÓN</t>
  </si>
  <si>
    <t>NIVEL DE CALIFICACIÓN</t>
  </si>
  <si>
    <t xml:space="preserve">4. </t>
  </si>
  <si>
    <t>F7. PLAN DE MEJORAMIENTO'!A1</t>
  </si>
  <si>
    <t>F2. COMP. LAB Y COM COMPOR'!A1</t>
  </si>
  <si>
    <t>% Participación Días Laborados de cada Eva. Eventual</t>
  </si>
  <si>
    <t>F3. EVIDENCIAS'!A1</t>
  </si>
  <si>
    <t>CALIFICACIÓN DE LAS COMPETENCIAS COMPORTAMENTALES</t>
  </si>
  <si>
    <t>VII. NOTIFICACIÓN</t>
  </si>
  <si>
    <t>Nombre del Evaluado:</t>
  </si>
  <si>
    <t>Nombre del evaluador:</t>
  </si>
  <si>
    <t>RECURSO</t>
  </si>
  <si>
    <t>Firma</t>
  </si>
  <si>
    <t>VIII. DECISIÓN DE RECURSOS</t>
  </si>
  <si>
    <t>RECURSO DE REPOSICIÓN</t>
  </si>
  <si>
    <t>RECURSO DE APELACIÓN</t>
  </si>
  <si>
    <t>DECISIÓN</t>
  </si>
  <si>
    <t>______________________________</t>
  </si>
  <si>
    <t>Nombre del Notificador:</t>
  </si>
  <si>
    <t>MOTIVACIÓN (Anexar Acto Administrativo):</t>
  </si>
  <si>
    <t>IX. CALIFICACIÓN DEFINITIVA</t>
  </si>
  <si>
    <t>CALIFICACIÓN DEFINITIVA EN FIRME</t>
  </si>
  <si>
    <t>FIRMA Y NÚMERO DE CÉDULA DEL NOTIFICADO</t>
  </si>
  <si>
    <t>FIRMA Y NÚMERO DE CÉDULA DEL NOTIFICADOR</t>
  </si>
  <si>
    <t>FIRMA DEL EVALUADO</t>
  </si>
  <si>
    <t>Ciudad - Fecha de Diligenciamiento del Formato</t>
  </si>
  <si>
    <t>3. Traslado o encargo del empleado</t>
  </si>
  <si>
    <t>3.1 COMPROMISOS COMPORTAMENTALES FIJADOS</t>
  </si>
  <si>
    <t>FIRMA DEL NOTIFICADOR</t>
  </si>
  <si>
    <t xml:space="preserve">Fecha de evaluación </t>
  </si>
  <si>
    <t>Desde</t>
  </si>
  <si>
    <t>Hasta</t>
  </si>
  <si>
    <t>PRIMERA_EVALUACION_PARCIAL_SEMESTRAL</t>
  </si>
  <si>
    <t>SEGUNDA_EVALUACION_PARCIAL_SEMESTRAL</t>
  </si>
  <si>
    <t>Descripción Cualitativa</t>
  </si>
  <si>
    <t xml:space="preserve">El nivel de desarrollo de la competencia no se presenta con un impacto positivo que permita la obtención de metas y logros esperados </t>
  </si>
  <si>
    <t>alto_anual_u_ordinario</t>
  </si>
  <si>
    <t xml:space="preserve">El nivel de desarrollo de la competencia se presenta de manera intermitente con un mediano impacto en la obtención de metas y logros esperados </t>
  </si>
  <si>
    <t xml:space="preserve">El nivel de desarrollo de la competencia se presenta de manera permanente e impacta significativamente de manera positiva la obtención de metas y logros esperados </t>
  </si>
  <si>
    <t xml:space="preserve">El nivel de desarrollo de la competencia se presenta de manera permanente, impactando significativamente la obtención de metas y logros esperados y agrega valor a los procesos generando un alto nivel de confianza </t>
  </si>
  <si>
    <t xml:space="preserve">No. DÍAS EVALUADOS </t>
  </si>
  <si>
    <t xml:space="preserve">CALIFICACIÓN EVALUACIÒN PRIMER SEMESTRE (Sobre 100) </t>
  </si>
  <si>
    <r>
      <t xml:space="preserve">Eva. Previa a la EXTR.
</t>
    </r>
    <r>
      <rPr>
        <b/>
        <sz val="8"/>
        <color indexed="60"/>
        <rFont val="Arial"/>
        <family val="2"/>
      </rPr>
      <t>(Si hubo)</t>
    </r>
  </si>
  <si>
    <t xml:space="preserve"> TOTAL</t>
  </si>
  <si>
    <t>20/02/2017%</t>
  </si>
  <si>
    <t>RESULTADOS CONSOLIDADOS EVALUACIÓN EXTRAORDINARIA</t>
  </si>
  <si>
    <t xml:space="preserve">Resultados </t>
  </si>
  <si>
    <t xml:space="preserve">Escala de Calificación </t>
  </si>
  <si>
    <t xml:space="preserve">Sobresaliente </t>
  </si>
  <si>
    <t>Satisfactorio</t>
  </si>
  <si>
    <t>No satisfactorio</t>
  </si>
  <si>
    <t>&lt;=69</t>
  </si>
  <si>
    <t>Previa a la Extraordinaria (Si hubo)</t>
  </si>
  <si>
    <r>
      <t xml:space="preserve">Previa a la Extraordinaria </t>
    </r>
    <r>
      <rPr>
        <b/>
        <sz val="8"/>
        <color indexed="60"/>
        <rFont val="Arial"/>
        <family val="2"/>
      </rPr>
      <t>(Si hubo)</t>
    </r>
  </si>
  <si>
    <t>Evaluación último Período</t>
  </si>
  <si>
    <t>Sobre 100%</t>
  </si>
  <si>
    <t>NOTIFICACIÓN</t>
  </si>
  <si>
    <t>EVALUACION DE COMPROMISOS LABORALES</t>
  </si>
  <si>
    <t xml:space="preserve">HASTA </t>
  </si>
  <si>
    <t>PRIMERA PARCIAL SEMESTRAL</t>
  </si>
  <si>
    <t>SEGUNDA PARCIAL SEMESTRAL</t>
  </si>
  <si>
    <t xml:space="preserve"> TOTALES</t>
  </si>
  <si>
    <t>Totales Parciales Semestrales con Eventuales</t>
  </si>
  <si>
    <t>Resultado Eventuales I Sem</t>
  </si>
  <si>
    <t>Resultado Eventuales II Sem</t>
  </si>
  <si>
    <t>Calificación total</t>
  </si>
  <si>
    <t>CALIFICACIÒN TOTAL DE LOS COMPROMISOS LABORALES</t>
  </si>
  <si>
    <t>Sobre el peso porcentual del 80%</t>
  </si>
  <si>
    <t>F5. EVA. ÁREAS O DEPENDENCIAS.'!A1</t>
  </si>
  <si>
    <t>VI. EVALUACIÓN DE GESTIÓN POR ÁREAS O DEPENDENCIAS</t>
  </si>
  <si>
    <t>1° parcial semestral</t>
  </si>
  <si>
    <t>2° parcial semestral</t>
  </si>
  <si>
    <t>CALIFICACIÓN DE LA EVALUACIÓN DE GESTIÓN POR ÁREAS O  DEPENDENCIAS.</t>
  </si>
  <si>
    <t>Totales Parciales Semestrales</t>
  </si>
  <si>
    <t>CONSOLIDADO ANUAL SOBRE 100%</t>
  </si>
  <si>
    <t>NIVEL</t>
  </si>
  <si>
    <t>&gt;69 y &lt; 80</t>
  </si>
  <si>
    <t xml:space="preserve"> EVALUACIÓN REALIZADA PRIMER PARCIAL SEMESTRAL</t>
  </si>
  <si>
    <t>EVALUACIÓN REALIZADA SEGUNDA PARCIAL SEMESTRAL</t>
  </si>
  <si>
    <t>CALIFICACION DEL COMPROMISO</t>
  </si>
  <si>
    <t>Competencias comportamentales</t>
  </si>
  <si>
    <t>EVALUACIONES EVENTUALES PARA COMPROMISOS LABORALES</t>
  </si>
  <si>
    <t xml:space="preserve">EVALUACIONES EVENTUALES PARA COMPROMISOS COMPORTAMENTALES </t>
  </si>
  <si>
    <t xml:space="preserve">TOTAL COMPROMISOS COMPORTAMENTALES </t>
  </si>
  <si>
    <t>TOTAL COMPROMISOS LABORALES</t>
  </si>
  <si>
    <t xml:space="preserve">TOTAL COMPROMISOS LABORALES </t>
  </si>
  <si>
    <t xml:space="preserve">ACUERDOS DE NIVEL DE SERVICIO </t>
  </si>
  <si>
    <r>
      <t xml:space="preserve">CLARIDAD 
</t>
    </r>
    <r>
      <rPr>
        <sz val="9"/>
        <color indexed="59"/>
        <rFont val="Calibri"/>
        <family val="2"/>
      </rPr>
      <t>(Variable/atributo/característica de requisito determinado por el cliente)</t>
    </r>
  </si>
  <si>
    <r>
      <t xml:space="preserve">OPORTUNIDAD
</t>
    </r>
    <r>
      <rPr>
        <sz val="9"/>
        <color indexed="59"/>
        <rFont val="Calibri"/>
        <family val="2"/>
      </rPr>
      <t>(Variable/atributo/característica de requisito determinado por FP)</t>
    </r>
  </si>
  <si>
    <t>REQUISITOS DE CALIDAD</t>
  </si>
  <si>
    <r>
      <t xml:space="preserve">CUMPLIMIENTO 
</t>
    </r>
    <r>
      <rPr>
        <sz val="9"/>
        <color indexed="59"/>
        <rFont val="Calibri"/>
        <family val="2"/>
      </rPr>
      <t>(Variable/atributo/característica de requisito determinado por la legislación vigente)</t>
    </r>
  </si>
  <si>
    <r>
      <t xml:space="preserve">CONFIABILIDAD
</t>
    </r>
    <r>
      <rPr>
        <sz val="9"/>
        <color indexed="59"/>
        <rFont val="Calibri"/>
        <family val="2"/>
      </rPr>
      <t>(Variable/atributo/característica de requisito determinado para el producto/ servicio/ resultado)</t>
    </r>
  </si>
  <si>
    <t>No puede superar 100 puntos</t>
  </si>
  <si>
    <t>FECHA DE DILIGENCIAMIENTO</t>
  </si>
  <si>
    <t>NIVEL JERARQUICO</t>
  </si>
  <si>
    <t>CONDUCTA ASOCIADA</t>
  </si>
  <si>
    <t>COMPETENCIA COMPORTAMENTAL</t>
  </si>
  <si>
    <t xml:space="preserve">DESCRIPCIÓN </t>
  </si>
  <si>
    <t>RESULTADO CUANTITATIVO</t>
  </si>
  <si>
    <t>COMENTARIOS - RUTA DE EVIDENCIA</t>
  </si>
  <si>
    <t xml:space="preserve">CLARIDAD </t>
  </si>
  <si>
    <t>CONFIABILIDAD</t>
  </si>
  <si>
    <t xml:space="preserve">CUMPLIMIENTO </t>
  </si>
  <si>
    <t>OPORTUNIDAD</t>
  </si>
  <si>
    <t>CLARIDAD: (Variable/atributo/característica de requisito determinado por el cliente)
CONFIABILIDAD: (Variable/atributo/característica de requisito determinado para el producto/ servicio/ resultado)
CUMPLIMIENTO (Variable/atributo/característica de requisito determinado por la legislación vigente)
OPORTUNIDAD (Variable/atributo/característica de requisito determinado por FP)</t>
  </si>
  <si>
    <t>NIVELES DE FRECUENCIA</t>
  </si>
  <si>
    <t>nivel_frecuencia</t>
  </si>
  <si>
    <t>Siempre</t>
  </si>
  <si>
    <t>Cumple totalmente con la competencia comportamental de manera constante y suficiente.</t>
  </si>
  <si>
    <t>Frecuentemente</t>
  </si>
  <si>
    <t>Cumple recurrentemente con la competencia comportamental.</t>
  </si>
  <si>
    <t>Ocasionalmente</t>
  </si>
  <si>
    <t xml:space="preserve">Cumple parcialmente con la competencia comportamental, sin embargo no demuestra suficiencia frente a la conducta asociada. </t>
  </si>
  <si>
    <t>Nunca</t>
  </si>
  <si>
    <t xml:space="preserve">No cumple con la competencia comportamental </t>
  </si>
  <si>
    <t>N° COMPROMISO LABORAL</t>
  </si>
  <si>
    <t xml:space="preserve">N° </t>
  </si>
  <si>
    <t>CONSOLIDADO SOBRE EL PESO PORCENTUAL DE 80%</t>
  </si>
  <si>
    <t>CONSOLIDADO SOBRE EL PESO PORCENTUAL DE 20%</t>
  </si>
  <si>
    <t>&gt; 90 y &lt;= 100</t>
  </si>
  <si>
    <t xml:space="preserve">CALIFICACIÓN EVALUACIÓN COMPROMISOS LABORALES PRIMER SEMESTRE (Sobre 80%) </t>
  </si>
  <si>
    <t xml:space="preserve">CALIFICACIÓN TOTAL COMPETENCIAS COMPORTAMENTALES PRIMER SEMESTRE (Sobre 20%) </t>
  </si>
  <si>
    <t xml:space="preserve">CALIFICACIÓN EVALUACIÓN COMPROMISOS LABORALES SEGUNDO SEMESTRE (Sobre 80%) </t>
  </si>
  <si>
    <t xml:space="preserve">CALIFICACIÓN TOTAL COMPETENCIAS COMPORTAMENTALES SEGUNDO SEMESTRE (Sobre 20%) </t>
  </si>
  <si>
    <t>Aprendizaje continuo</t>
  </si>
  <si>
    <t>Mantiene sus competencias actualizadas en función de los cambios que exige la administración pública en la prestación de un óptimo servicio</t>
  </si>
  <si>
    <t>Gestiona sus propias fuentes de información confiable y/o participa de espacios informativos y de capacitación</t>
  </si>
  <si>
    <t>Comparte sus saberes y habilidades con sus compañeros de trabajo, y aprende de sus colegas habilidades diferenciales, que le permiten nivelar sus conocimientos en flujos informales de inter-aprendizaje</t>
  </si>
  <si>
    <t>Asume la responsabilidad por sus resultados</t>
  </si>
  <si>
    <t>Trabaja con base en objetivos claramente establecidos y realistas</t>
  </si>
  <si>
    <t>Diseña y utiliza indicadores para medir y comprobar los resultados obtenidos</t>
  </si>
  <si>
    <t>Adopta medidas para minimizar riesgos</t>
  </si>
  <si>
    <t>Plantea estrategias para alcanzar o superar los resultados esperados</t>
  </si>
  <si>
    <t>Se fija metas y obtiene los resultados institucionales esperados</t>
  </si>
  <si>
    <t>Cumple con oportunidad las funciones de acuerdo con los estándares, objetivos y tiempos establecidos por la entidad</t>
  </si>
  <si>
    <t>Gestiona recursos para mejorar la productividad y toma medidas necesarias para minimizar los riesgos</t>
  </si>
  <si>
    <t>Aporta elementos para la consecución de resultados enmarcando sus productos y /o servicios dentro de las normas que rigen a la entidad</t>
  </si>
  <si>
    <t>Evalúa de forma regular el grado de consecución de los objetivos</t>
  </si>
  <si>
    <t>Valora y atiende las necesidades y peticiones de los usuarios y de los ciudadanos de forma oportuna</t>
  </si>
  <si>
    <t>Reconoce la interdependencia entre su trabajo y el de otros</t>
  </si>
  <si>
    <t>Establece mecanismos para conocer las necesidades e inquietudes de los usuarios y ciudadanos</t>
  </si>
  <si>
    <t>Incorpora las necesidades de usuarios y ciudadanos en los proyectos institucionales, teniendo en cuenta la visión de servicio a corto, mediano y largo plazo</t>
  </si>
  <si>
    <t>Aplica los conceptos de no estigmatización y no discriminación y genera espacios y lenguaje incluyente</t>
  </si>
  <si>
    <t>Escucha activamente e informa con veracidad al usuario o ciudadano</t>
  </si>
  <si>
    <t>Promueve el cumplimiento de las metas de la
organización y respeta sus normas</t>
  </si>
  <si>
    <t>Antepone las necesidades de la organización a sus propias necesidades</t>
  </si>
  <si>
    <t>Apoya a la organización en situaciones difíciles</t>
  </si>
  <si>
    <t>Demuestra sentido de pertenencia en todas sus actuaciones</t>
  </si>
  <si>
    <t>Toma la iniciativa de colaborar con sus compañeros y con otras áreas cuando se requiere, sin descuidar sus tareas</t>
  </si>
  <si>
    <t>Cumple los compromisos que adquiere con el equipo</t>
  </si>
  <si>
    <t>Respeta la diversidad de criterios y opiniones de los miembros del equipo</t>
  </si>
  <si>
    <t>Asume su responsabilidad como miembro de un equipo de trabajo y se enfoca en contribuir con el compromiso y la motivación de sus miembros</t>
  </si>
  <si>
    <t>Planifica las propias acciones teniendo en cuenta su repercusión en la consecución de los objetivos grupales</t>
  </si>
  <si>
    <t>Establece una comunicación directa con los miembros del equipo que permite compartir información e ideas en condiciones de respeto y cordialidad</t>
  </si>
  <si>
    <t>Integra a los nuevos miembros y facilita su proceso de reconocimiento y apropiación de las actividades a cargo del equipo</t>
  </si>
  <si>
    <t>Adaptación al cambio</t>
  </si>
  <si>
    <t>Acepta y se adapta fácilmente a las nuevas situaciones</t>
  </si>
  <si>
    <t>Responde al cambio con flexibilidad</t>
  </si>
  <si>
    <t>Apoya a la entidad en nuevas decisiones y coopera activamente en la implementación de nuevos objetivos, formas de trabajo y procedimientos</t>
  </si>
  <si>
    <t>Promueve al grupo para que se adapten a las nuevas condiciones</t>
  </si>
  <si>
    <t xml:space="preserve">Orientación a resultados </t>
  </si>
  <si>
    <t>Mantiene actualizados sus conocimientos para apoyar la gestión de la entidad</t>
  </si>
  <si>
    <t>Conoce, maneja y sabe aplicar los conocimientos para el logro de resultados</t>
  </si>
  <si>
    <t>Emite conceptos técnicos u orientaciones claros, precisos, pertinentes y ajustados a los lineamientos normativos y organizacionales</t>
  </si>
  <si>
    <t>Genera conocimientos técnicos de interés para la entidad, los cuales son aprehendidos y utilizados en el actuar de la organización</t>
  </si>
  <si>
    <t>Apoya la generación de nuevas ideas y conceptos para el mejoramiento de la entidad</t>
  </si>
  <si>
    <t>Prevé situaciones y alternativas de solución que orienten la toma de decisiones de la alta dirección</t>
  </si>
  <si>
    <t>Reconoce y hace viables las oportunidades y las comparte con sus jefes para contribuir al logro de objetivos y metas institucionales</t>
  </si>
  <si>
    <t>Prevé situaciones y alternativas de solución que orientan la toma de decisiones de la alta dirección</t>
  </si>
  <si>
    <t>Enfrenta los problemas y propone acciones concretas para solucionarlos</t>
  </si>
  <si>
    <t>Reconoce y hace viables las oportunidades</t>
  </si>
  <si>
    <t>Establece y mantiene relaciones cordiales y recíprocas con redes o grupos de personas internas y externas de la organización que faciliten la consecución de los objetivos institucionales</t>
  </si>
  <si>
    <t>Utiliza contactos para conseguir objetivos</t>
  </si>
  <si>
    <t>Comparte información para establecer lazos</t>
  </si>
  <si>
    <t>Interactúa con otros de un modo efectivo y adecuado</t>
  </si>
  <si>
    <t>Se informa permanentemente sobre políticas gubernamentales, problemas y demandas del entorno</t>
  </si>
  <si>
    <t>Comprende el entorno organizacional que enmarca las situaciones objeto de asesoría y lo toma como referente</t>
  </si>
  <si>
    <t>Identifica las fuerzas políticas que afectan la organización y las posibles alianzas y las tiene en cuenta al emitir sus conceptos técnicos</t>
  </si>
  <si>
    <t>Orienta el desarrollo de estrategias que concilien las fuerzas políticas y las alianzas en pro de la organización</t>
  </si>
  <si>
    <t>Aporta soluciones alternativas en lo que refiere a sus saberes específicos</t>
  </si>
  <si>
    <t>Asume la interdisciplinariedad aprendiendo puntos de vista diversos y alternativos al propio, para analizar y ponderar soluciones posibles.</t>
  </si>
  <si>
    <t>Utiliza canales de comunicación, en su diversa expresión, con claridad, precisión y tono agradable para el receptor</t>
  </si>
  <si>
    <t>Ejecuta sus tareas con los criterios de calidad establecidos</t>
  </si>
  <si>
    <t>Revisa procedimientos e instrumentos para mejorar tiempos y resultados y para anticipar soluciones a problemas</t>
  </si>
  <si>
    <t>Discrimina con efectividad entre las decisiones que deben ser elevadas a un superior, socializadas al equipo de trabajo o pertenecen a la esfera individual de trabajo</t>
  </si>
  <si>
    <t>Adopta decisiones sobre ellas con base en información válida y rigurosa</t>
  </si>
  <si>
    <t>Maneja criterios objetivos para analizar la materia a decidir con las personas involucradas</t>
  </si>
  <si>
    <t>Asume los efectos de sus decisiones y también de las adoptadas por el equipo de trabajo al que pertenece</t>
  </si>
  <si>
    <t>Identifica, ubica y desarrolla el talento humano a su cargo</t>
  </si>
  <si>
    <t>Orienta la identificación de necesidades de formación y capacitación y apoya la ejecución de las acciones propuestas para satisfacerlas</t>
  </si>
  <si>
    <t>Hace uso de las habilidades y recursos del talento humano a su cargo, para alcanzar las metas y los estándares de productividad</t>
  </si>
  <si>
    <t>Establece espacios regulares de retroalimentación y reconocimiento del buen desempeño en pro del mejoramiento continuo de las personas y la organización</t>
  </si>
  <si>
    <t>Toma en cuenta la opinión técnica de sus colaboradores al analizar las alternativas existentes para tomar una decisión y desarrollarla</t>
  </si>
  <si>
    <t>Decide en situaciones de alta complejidad e incertidumbre teniendo en consideración la consecución de logros y objetivos de la entidad</t>
  </si>
  <si>
    <t>Efectúa los cambios que considera necesarios para solucionar los problemas detectados o atender situaciones particulares y se hace responsable de la decisión tomada</t>
  </si>
  <si>
    <t>PROFESIONAL CON PERSONAL A CARGO</t>
  </si>
  <si>
    <t>Aplica el conocimiento técnico en el desarrollo de sus responsabilidades</t>
  </si>
  <si>
    <t>Mantiene actualizado su conocimiento técnico para apoyar su gestión</t>
  </si>
  <si>
    <t>Resuelve problemas utilizando conocimientos técnicos de su especialidad, para apoyar el cumplimiento de metas y objetivos institucionales</t>
  </si>
  <si>
    <t>Emite conceptos técnicos, juicios o propuestas claros, precisos, pertinentes y ajustados a los lineamientos normativos y organizacionales</t>
  </si>
  <si>
    <t>Recibe instrucciones y desarrolla actividades acorde con las mismas</t>
  </si>
  <si>
    <t>Acepta la supervisión constante</t>
  </si>
  <si>
    <t>Revisa de manera permanente los cambio en los procesos</t>
  </si>
  <si>
    <t>Responsabilidad</t>
  </si>
  <si>
    <t>Utiliza el tiempo de manera eficiente</t>
  </si>
  <si>
    <t>Maneja adecuadamente los implementos requeridos para la ejecución de su tarea</t>
  </si>
  <si>
    <t>Realiza sus tareas con criterios de productividad, calidad, eficiencia y efectividad</t>
  </si>
  <si>
    <t>Cumple con eficiencia la tarea encomendada</t>
  </si>
  <si>
    <t>Aporte_técnico_profesional</t>
  </si>
  <si>
    <t xml:space="preserve">Comunicación_efectiva </t>
  </si>
  <si>
    <t>Gestión_de_procedimientos</t>
  </si>
  <si>
    <t>Instrumentación_de_decisiones</t>
  </si>
  <si>
    <t>Dirección_y_Desarrollo_de_Personal</t>
  </si>
  <si>
    <t>Toma_de_decisiones</t>
  </si>
  <si>
    <t>Confiabilidad_Técnica</t>
  </si>
  <si>
    <t>Técnico</t>
  </si>
  <si>
    <t>Maneja con responsabilidad las informaciones personales e institucionales de que dispone</t>
  </si>
  <si>
    <t>Evade temas que indagan sobre información confidencial</t>
  </si>
  <si>
    <t>Recoge solo información imprescindible para el desarrollo de la tarea</t>
  </si>
  <si>
    <t>Organiza y custodia de forma adecuada la información a su cuidado, teniendo en cuenta las normas legales y de la organización</t>
  </si>
  <si>
    <t>No hace pública la información laboral o de las personas que pueda afectar la organización o las personas</t>
  </si>
  <si>
    <t>Escucha con interés y capta las necesidades de los demás</t>
  </si>
  <si>
    <t>Transmite la información de forma fidedigna evitando situaciones que puedan generar deterioro en el ambiente laboral</t>
  </si>
  <si>
    <t>Toma la iniciativa en el contacto con usuarios para dar avisos, citas o respuestas, utilizando un lenguaje claro para los destinatarios, especialmente con las personas que integran minorías con mayor vulnerabilidad social o con diferencias funcionales</t>
  </si>
  <si>
    <t>Articula sus actuaciones con las de los demás</t>
  </si>
  <si>
    <t>Cumple los compromisos adquiridos</t>
  </si>
  <si>
    <t>Facilita la labor de sus superiores y compañeros de trabajo</t>
  </si>
  <si>
    <t xml:space="preserve">Manejo_de_la_información </t>
  </si>
  <si>
    <t>Confiabilídad_técnica</t>
  </si>
  <si>
    <t>Creatividad_e_innovación</t>
  </si>
  <si>
    <t>Adelanta estudios o investigaciones y los documenta, para contribuir a la dinámica de la entidad y su competitividad</t>
  </si>
  <si>
    <t xml:space="preserve">Desarrolla las actividades de acuerdo con las pautas y protocolos definidos </t>
  </si>
  <si>
    <t>Elige con oportunidad, entre muchas alternativas, los proyectos a realizar, estableciendo responsabilidades precisas con base en las prioridades de la entidad</t>
  </si>
  <si>
    <t>Transmite información oportuna y objetiva</t>
  </si>
  <si>
    <t xml:space="preserve">Informa su experiencia específica en el proceso de toma de decisiones que involucran aspectos de su especialidad </t>
  </si>
  <si>
    <t>Anticipa problemas previsibles que advierte en su carácter de especialista</t>
  </si>
  <si>
    <t xml:space="preserve">Redacta textos, informes, mensajes, cuadros o gráficas con claridad en la expresión para hacer efectiva y sencilla la comprensión </t>
  </si>
  <si>
    <t>Mantiene escucha y lectura atenta a efectos de comprender mejor los mensajes o información recibida</t>
  </si>
  <si>
    <t>Da respuesta a cada comunicación recibida de modo inmediato.</t>
  </si>
  <si>
    <t>Asesor</t>
  </si>
  <si>
    <t>Profesional_con_Personal_a_Cargo</t>
  </si>
  <si>
    <t>COMPETENCIAS COMUNES</t>
  </si>
  <si>
    <t>* Mantiene actualizados sus conocimientos para apoyar la gestión de la entidad
* Conoce, maneja y sabe aplicar los conocimientos para el logro de resultados
* Emite conceptos técnicos u orientaciones claros, precisos, pertinentes y ajustados a los lineamientos normativos y organizacionales
* Genera conocimientos técnicos de interés para la entidad, los cuales son aprehendidos y utilizados en el actuar de la organización</t>
  </si>
  <si>
    <t>* Apoya la generación de nuevas ideas y conceptos para el mejoramiento de la entidad
* Prevé situaciones y alternativas de solución que orienten la toma de decisiones de la alta dirección
* Reconoce y hace viables las oportunidades y las comparte con sus jefes para contribuir al logro de objetivos y metas institucionales
* Adelanta estudios o investigaciones y los documenta, para contribuir a la dinámica de la entidad y su competitividad</t>
  </si>
  <si>
    <t>* Prevé situaciones y alternativas de solución que orientan la toma de decisiones de la alta dirección
* Enfrenta los problemas y propone acciones concretas para solucionarlos
* Reconoce y hace viables las oportunidades</t>
  </si>
  <si>
    <t>* Establece y mantiene relaciones cordiales y recíprocas con redes o grupos de personas internas y externas de la organización que faciliten la consecución de los objetivos institucionales
* Utiliza contactos para conseguir objetivos
* Comparte información para establecer lazos
* Interactúa con otros de un modo efectivo y adecuado</t>
  </si>
  <si>
    <t>* Se informa permanentemente sobre políticas gubernamentales, problemas y demandas del entorno
* Comprende el entorno organizacional que enmarca las situaciones objeto de asesoría y lo toma como referente
* Identifica las fuerzas políticas que afectan la organización y las posibles alianzas y las tiene en cuenta al emitir sus conceptos técnicos
* Orienta el desarrollo de estrategias que concilien las fuerzas políticas y las alianzas en pro de la organización</t>
  </si>
  <si>
    <t>* Aporta soluciones alternativas en lo que refiere a sus saberes específicos
* Informa su experiencia específica en el proceso de toma de decisiones que involucran aspectos de su especialidad 
* Anticipa problemas previsibles que advierte en su carácter de especialista
* Asume la interdisciplinariedad aprendiendo puntos de vista diversos y alternativos al propio, para analizar y ponderar soluciones posibles.</t>
  </si>
  <si>
    <t>* Utiliza canales de comunicación, en su diversa expresión, con claridad, precisión y tono agradable para el receptor
* Redacta textos, informes, mensajes, cuadros o gráficas con claridad en la expresión para hacer efectiva y sencilla la comprensión 
* Mantiene escucha y lectura atenta a efectos de comprender mejor los mensajes o información recibida
* Da respuesta a cada comunicación recibida de modo inmediato.</t>
  </si>
  <si>
    <t xml:space="preserve">* Ejecuta sus tareas con los criterios de calidad establecidos
* Revisa procedimientos e instrumentos para mejorar tiempos y resultados y para anticipar soluciones a problemas
* Desarrolla las actividades de acuerdo con las pautas y protocolos definidos </t>
  </si>
  <si>
    <t>* Discrimina con efectividad entre las decisiones que deben ser elevadas a un superior, socializadas al equipo de trabajo o pertenecen a la esfera individual de trabajo
* Adopta decisiones sobre ellas con base en información válida y rigurosa
* Maneja criterios objetivos para analizar la materia a decidir con las personas involucradas
* Asume los efectos de sus decisiones y también de las adoptadas por el equipo de trabajo al que pertenece</t>
  </si>
  <si>
    <t>Confiabilídad técnica</t>
  </si>
  <si>
    <t>Creatividad e innovación</t>
  </si>
  <si>
    <t>Construcción de relaciones</t>
  </si>
  <si>
    <t>Conocimiento del entorno</t>
  </si>
  <si>
    <t>* Identifica, ubica y desarrolla el talento humano a su cargo
* Orienta la identificación de necesidades de formación y capacitación y apoya la ejecución de las acciones propuestas para satisfacerlas
* Hace uso de las habilidades y recursos del talento humano a su cargo, para alcanzar las metas y los estándares de productividad
* Establece espacios regulares de retroalimentación y reconocimiento del buen desempeño en pro del mejoramiento continuo de las personas y la organización</t>
  </si>
  <si>
    <t>* Elige con oportunidad, entre muchas alternativas, los proyectos a realizar, estableciendo responsabilidades precisas con base en las prioridades de la entidad
* Toma en cuenta la opinión técnica de sus colaboradores al analizar las alternativas existentes para tomar una decisión y desarrollarla
* Decide en situaciones de alta complejidad e incertidumbre teniendo en consideración la consecución de logros y objetivos de la entidad
* Efectúa los cambios que considera necesarios para solucionar los problemas detectados o atender situaciones particulares y se hace responsable de la decisión tomada</t>
  </si>
  <si>
    <t>* Aplica el conocimiento técnico en el desarrollo de sus responsabilidades
* Mantiene actualizado su conocimiento técnico para apoyar su gestión
* Resuelve problemas utilizando conocimientos técnicos de su especialidad, para apoyar el cumplimiento de metas y objetivos institucionales
* Emite conceptos técnicos, juicios o propuestas claros, precisos, pertinentes y ajustados a los lineamientos normativos y organizacionales</t>
  </si>
  <si>
    <t>* Recibe instrucciones y desarrolla actividades acorde con las mismas
* Acepta la supervisión constante
* Revisa de manera permanente los cambio en los procesos</t>
  </si>
  <si>
    <t>* Utiliza el tiempo de manera eficiente
* Maneja adecuadamente los implementos requeridos para la ejecución de su tarea
* Realiza sus tareas con criterios de productividad, calidad, eficiencia y efectividad
* Cumple con eficiencia la tarea encomendada</t>
  </si>
  <si>
    <t>* Maneja con responsabilidad las informaciones personales e institucionales de que dispone
* Evade temas que indagan sobre información confidencial
* Recoge solo información imprescindible para el desarrollo de la tarea
* Organiza y custodia de forma adecuada la información a su cuidado, teniendo en cuenta las normas legales y de la organización
* No hace pública la información laboral o de las personas que pueda afectar la organización o las personas
* Transmite información oportuna y objetiva</t>
  </si>
  <si>
    <t>* Escucha con interés y capta las necesidades de los demás
* Transmite la información de forma fidedigna evitando situaciones que puedan generar deterioro en el ambiente laboral</t>
  </si>
  <si>
    <t>* Toma la iniciativa en el contacto con usuarios para dar avisos, citas o respuestas, utilizando un lenguaje claro para los destinatarios, especialmente con las personas que integran minorías con mayor vulnerabilidad social o con diferencias funcionales
* Articula sus actuaciones con las de los demás
* Cumple los compromisos adquiridos
* Facilita la labor de sus superiores y compañeros de trabajo</t>
  </si>
  <si>
    <t>* Mantiene sus competencias actualizadas en función de los cambios que exige la administración pública en la prestación de un óptimo servicio
* Gestiona sus propias fuentes de información confiable y/o participa de espacios informativos y de capacitación
* Comparte sus saberes y habilidades con sus compañeros de trabajo, y aprende de sus colegas habilidades diferenciales, que le permiten nivelar sus conocimientos en flujos informales de inter-aprendizaje</t>
  </si>
  <si>
    <t>* Asume la responsabilidad por sus resultados
* Trabaja con base en objetivos claramente establecidos y realistas
* Diseña y utiliza indicadores para medir y comprobar los resultados obtenidos
* Adopta medidas para minimizar riesgos
* Plantea estrategias para alcanzar o superar los resultados esperados
* Se fija metas y obtiene los resultados institucionales esperados
* Cumple con oportunidad las funciones de acuerdo con los estándares, objetivos y tiempos establecidos por la entidad
* Gestiona recursos para mejorar la productividad y toma medidas necesarias para minimizar los riesgos
* Aporta elementos para la consecución de resultados enmarcando sus productos y /o servicios dentro de las normas que rigen a la entidad
* Evalúa de forma regular el grado de consecución de los objetivos</t>
  </si>
  <si>
    <t>* Valora y atiende las necesidades y peticiones de los usuarios y de los ciudadanos de forma oportuna
* Reconoce la interdependencia entre su trabajo y el de otros
* Establece mecanismos para conocer las necesidades e inquietudes de los usuarios y ciudadanos
* Incorpora las necesidades de usuarios y ciudadanos en los proyectos institucionales, teniendo en cuenta la visión de servicio a corto, mediano y largo plazo
* Aplica los conceptos de no estigmatización y no discriminación y genera espacios y lenguaje incluyente
* Escucha activamente e informa con veracidad al usuario o ciudadano</t>
  </si>
  <si>
    <t>* Promueve el cumplimiento de las metas de la
organización y respeta sus normas
* Antepone las necesidades de la organización a sus propias necesidades
* Apoya a la organización en situaciones difíciles
*  Demuestra sentido de pertenencia en todas sus actuaciones
* Toma la iniciativa de colaborar con sus compañeros y con otras áreas cuando se requiere, sin descuidar sus tareas</t>
  </si>
  <si>
    <t>* Cumple los compromisos que adquiere con el equipo
* Respeta la diversidad de criterios y opiniones de los miembros del equipo
* Asume su responsabilidad como miembro de un equipo de trabajo y se enfoca en contribuir con el compromiso y la motivación de sus miembros
* Planifica las propias acciones teniendo en cuenta su repercusión en la consecución de los objetivos grupales
* Establece una comunicación directa con los miembros del equipo que permite compartir información e ideas en condiciones de respeto y cordialidad
* Integra a los nuevos miembros y facilita su proceso de reconocimiento y apropiación de las actividades a cargo del equipo</t>
  </si>
  <si>
    <t>* Acepta y se adapta fácilmente a las nuevas situaciones
* Responde al cambio con flexibilidad
* Apoya a la entidad en nuevas decisiones y coopera activamente en la implementación de nuevos objetivos, formas de trabajo y procedimientos
* Promueve al grupo para que se adapten a las nuevas condiciones</t>
  </si>
  <si>
    <t>Aporte técnico profesional</t>
  </si>
  <si>
    <t xml:space="preserve">Comunicación efectiva </t>
  </si>
  <si>
    <t>Gestión de procedimientos</t>
  </si>
  <si>
    <t>Instrumentación de decisiones</t>
  </si>
  <si>
    <t>Dirección y Desarrollo de Personal</t>
  </si>
  <si>
    <t>Confiabilidad Técnica</t>
  </si>
  <si>
    <t xml:space="preserve">Manejo de la información </t>
  </si>
  <si>
    <t>Relaciones interpersonales</t>
  </si>
  <si>
    <t>Comunicación efectiva</t>
  </si>
  <si>
    <t xml:space="preserve">Total de evaluación eventual </t>
  </si>
  <si>
    <t>TOTAL DE LA CALIFICACIÓN SEMESTRE 1</t>
  </si>
  <si>
    <t>Profesional_con_personal_a_cargo</t>
  </si>
  <si>
    <t>EVALUACIONES EVENTUALES PARA COMPROMISOS LABORALES (SI LAS HAY)</t>
  </si>
  <si>
    <t>EVALUACIONES EVENTUALES PARA COMPROMISOS COMPORTAMENTALES (SI LAS HAY)</t>
  </si>
  <si>
    <t>Enaltecer al Servidor Público y su labor.</t>
  </si>
  <si>
    <t>Consolidar una gestión pública moderna eficiente, transparente, focalizada, participativa y al servicio de los ciudadanos.</t>
  </si>
  <si>
    <t>Consolidar a Función Pública como un Departamento eficiente, técnico e innovador.</t>
  </si>
  <si>
    <t>Objetivos Institucionales</t>
  </si>
  <si>
    <t xml:space="preserve"> 1. Concertación De Compromisos Laborales</t>
  </si>
  <si>
    <t>1.1 Tipo de Empleo</t>
  </si>
  <si>
    <t>Libre Nombramiento y Remoción (LNR)
(Seguimiento Cumplimiento de Funciones Empleados)</t>
  </si>
  <si>
    <t>1.2 Fecha de Concertación</t>
  </si>
  <si>
    <t>No. Días Concertados en el Añio</t>
  </si>
  <si>
    <t>1.3 Nivel del Empleo</t>
  </si>
  <si>
    <t>Concertación de Compromisos</t>
  </si>
  <si>
    <t>Asjuto de Compromiso</t>
  </si>
  <si>
    <t>Justificación del Ajuste</t>
  </si>
  <si>
    <t>1.4 Componentes De La Evaluación</t>
  </si>
  <si>
    <t>No. Objetivo Instiucional</t>
  </si>
  <si>
    <t>Compromisos Laborales</t>
  </si>
  <si>
    <t>Requisitos de Caidad</t>
  </si>
  <si>
    <t>Metas</t>
  </si>
  <si>
    <t>Evidencia Del Cumplimiento Del Compromiso</t>
  </si>
  <si>
    <t>Peso</t>
  </si>
  <si>
    <t>Total de los Compromisos Laborales</t>
  </si>
  <si>
    <t>Nivel Jerarquíco</t>
  </si>
  <si>
    <t>Competencias Comportamentales</t>
  </si>
  <si>
    <t>Tipo de Competencia</t>
  </si>
  <si>
    <t>Evidencias</t>
  </si>
  <si>
    <t>3. Datos Generales</t>
  </si>
  <si>
    <t>Empleado a Evaluar</t>
  </si>
  <si>
    <t>Jefe Inmediato (Primer Evaluador)</t>
  </si>
  <si>
    <t>Segundo Evaluador (Si lo hay)</t>
  </si>
  <si>
    <t>Nombre Completo</t>
  </si>
  <si>
    <t>Numero De Documento Identidad</t>
  </si>
  <si>
    <t>Cargo (Denominación-Código-Grado)</t>
  </si>
  <si>
    <t>Dependencia</t>
  </si>
  <si>
    <t>Fecha De Diligenciamiento Del Formato</t>
  </si>
  <si>
    <t xml:space="preserve"> 4. Evaluación Parcial Semestral </t>
  </si>
  <si>
    <t xml:space="preserve">2. Fijación compromisos comportamentales </t>
  </si>
  <si>
    <t xml:space="preserve">4.9 Observaciones </t>
  </si>
  <si>
    <t xml:space="preserve">5. Evaluación Parcial Semestral (2) </t>
  </si>
  <si>
    <t>5.1 Tipo de empleo</t>
  </si>
  <si>
    <t xml:space="preserve">5.2 Fecha de evaluación </t>
  </si>
  <si>
    <t>5.4 Casos de evaluación</t>
  </si>
  <si>
    <t xml:space="preserve">5.3 Nivel del empleo </t>
  </si>
  <si>
    <t xml:space="preserve">5.5 Portafolio de evidencias compromisos laborales </t>
  </si>
  <si>
    <t xml:space="preserve">Compromiso laboral </t>
  </si>
  <si>
    <t>Evidencia del cumplimiento del compromiso</t>
  </si>
  <si>
    <t xml:space="preserve">Requisitos de calidad </t>
  </si>
  <si>
    <t xml:space="preserve">Comentarios - ruta de evidencia </t>
  </si>
  <si>
    <t xml:space="preserve">Peso </t>
  </si>
  <si>
    <t>Logro %</t>
  </si>
  <si>
    <t xml:space="preserve">Puntaje </t>
  </si>
  <si>
    <t xml:space="preserve">5.6 Compromisos comportales fijados </t>
  </si>
  <si>
    <t xml:space="preserve">5.7. Seguimiento compromisos comportamentales </t>
  </si>
  <si>
    <t xml:space="preserve">Nivel jerárquico </t>
  </si>
  <si>
    <t xml:space="preserve">Competencias comportamentales </t>
  </si>
  <si>
    <t xml:space="preserve">Conducta asociada </t>
  </si>
  <si>
    <t xml:space="preserve">Niveles de frecuencia </t>
  </si>
  <si>
    <t xml:space="preserve">Descripción </t>
  </si>
  <si>
    <t xml:space="preserve">Resultado cuantitativo </t>
  </si>
  <si>
    <t>5. 8 TOTAL DE LA CALIFICACIÓN SEMESTRE 2</t>
  </si>
  <si>
    <t xml:space="preserve">5.9 Datos generales </t>
  </si>
  <si>
    <t xml:space="preserve">5.10 Observaciones </t>
  </si>
  <si>
    <t xml:space="preserve">4.1 Tipo de empleo </t>
  </si>
  <si>
    <t xml:space="preserve">4.2 Fecha de evaluación </t>
  </si>
  <si>
    <t xml:space="preserve">4.4 Casos de evaluación </t>
  </si>
  <si>
    <t xml:space="preserve">4.3 Nivel del empleo </t>
  </si>
  <si>
    <t xml:space="preserve">4.5 Portafolio de evidencias compromisos laborales </t>
  </si>
  <si>
    <t>4.6 Compromisos comportamentales fijados</t>
  </si>
  <si>
    <t>4.7 Seguimiento compromisos comportamentales</t>
  </si>
  <si>
    <t xml:space="preserve">4.8 Datos generales </t>
  </si>
  <si>
    <t xml:space="preserve">6.1 Evaluaciones de compromisos laborales  </t>
  </si>
  <si>
    <t xml:space="preserve">6.2 Evaluaciones de compromisos comportamentales </t>
  </si>
  <si>
    <t xml:space="preserve">6.3. CALIFICACIÓN DEFINITIVA </t>
  </si>
  <si>
    <t xml:space="preserve">6.4.  Notificación </t>
  </si>
  <si>
    <t>Jefes Oficina Asesora</t>
  </si>
  <si>
    <t xml:space="preserve">6.5. Observaciones </t>
  </si>
  <si>
    <t>4. Observaciones</t>
  </si>
  <si>
    <t>FORMATO DE EVALUACIÓN DE DESEMPEÑO LABORAL PARA SERVIDORES DE LIBRE NOMBRAMIENTO Y REMOCIÓN Y JEFES OFICINA ASESORA</t>
  </si>
  <si>
    <r>
      <rPr>
        <b/>
        <sz val="12"/>
        <color theme="1"/>
        <rFont val="Arial"/>
        <family val="2"/>
      </rPr>
      <t>Versión:</t>
    </r>
    <r>
      <rPr>
        <sz val="12"/>
        <color theme="1"/>
        <rFont val="Arial"/>
        <family val="2"/>
      </rPr>
      <t xml:space="preserve"> 01</t>
    </r>
  </si>
  <si>
    <r>
      <rPr>
        <b/>
        <sz val="12"/>
        <color theme="1"/>
        <rFont val="Arial"/>
        <family val="2"/>
      </rPr>
      <t>Código:</t>
    </r>
    <r>
      <rPr>
        <sz val="12"/>
        <color theme="1"/>
        <rFont val="Arial"/>
        <family val="2"/>
      </rPr>
      <t xml:space="preserve"> FR.GH.GTH-15</t>
    </r>
  </si>
  <si>
    <r>
      <t xml:space="preserve">Página: </t>
    </r>
    <r>
      <rPr>
        <sz val="12"/>
        <color theme="1"/>
        <rFont val="Arial"/>
        <family val="2"/>
      </rPr>
      <t>4 de 4</t>
    </r>
  </si>
  <si>
    <r>
      <t xml:space="preserve">Página: </t>
    </r>
    <r>
      <rPr>
        <sz val="12"/>
        <color theme="1"/>
        <rFont val="Arial"/>
        <family val="2"/>
      </rPr>
      <t>1 de 4</t>
    </r>
  </si>
  <si>
    <r>
      <t xml:space="preserve">Página: </t>
    </r>
    <r>
      <rPr>
        <sz val="12"/>
        <color theme="1"/>
        <rFont val="Arial"/>
        <family val="2"/>
      </rPr>
      <t>2 de 4</t>
    </r>
  </si>
  <si>
    <r>
      <t xml:space="preserve">Página: </t>
    </r>
    <r>
      <rPr>
        <sz val="12"/>
        <color theme="1"/>
        <rFont val="Arial"/>
        <family val="2"/>
      </rPr>
      <t>3 de 4</t>
    </r>
  </si>
  <si>
    <r>
      <rPr>
        <b/>
        <sz val="12"/>
        <color theme="1"/>
        <rFont val="Arial"/>
        <family val="2"/>
      </rPr>
      <t>Fecha:</t>
    </r>
    <r>
      <rPr>
        <sz val="12"/>
        <color theme="1"/>
        <rFont val="Arial"/>
        <family val="2"/>
      </rPr>
      <t xml:space="preserve"> 27/12/2023</t>
    </r>
  </si>
  <si>
    <t xml:space="preserve">6. Consolidado Evaluación Anual Definitiva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</si>
</sst>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75">
    <font>
      <sz val="11"/>
      <color theme="1"/>
      <name val="Calibri"/>
      <family val="2"/>
      <scheme val="minor"/>
    </font>
    <font>
      <b/>
      <sz val="10"/>
      <name val="Arial"/>
      <family val="2"/>
    </font>
    <font>
      <sz val="10"/>
      <name val="Arial"/>
      <family val="2"/>
    </font>
    <font>
      <sz val="9"/>
      <color indexed="81"/>
      <name val="Tahoma"/>
      <family val="2"/>
    </font>
    <font>
      <b/>
      <sz val="9"/>
      <color indexed="81"/>
      <name val="Tahoma"/>
      <family val="2"/>
    </font>
    <font>
      <b/>
      <sz val="8"/>
      <color indexed="81"/>
      <name val="Tahoma"/>
      <family val="2"/>
    </font>
    <font>
      <sz val="8"/>
      <color indexed="81"/>
      <name val="Tahoma"/>
      <family val="2"/>
    </font>
    <font>
      <sz val="11"/>
      <name val="Arial"/>
      <family val="2"/>
    </font>
    <font>
      <b/>
      <sz val="14"/>
      <name val="Arial"/>
      <family val="2"/>
    </font>
    <font>
      <sz val="9"/>
      <color indexed="81"/>
      <name val="Arial"/>
      <family val="2"/>
    </font>
    <font>
      <b/>
      <sz val="8"/>
      <color indexed="60"/>
      <name val="Arial"/>
      <family val="2"/>
    </font>
    <font>
      <b/>
      <sz val="16"/>
      <name val="Arial"/>
      <family val="2"/>
    </font>
    <font>
      <sz val="9"/>
      <color indexed="59"/>
      <name val="Calibri"/>
      <family val="2"/>
    </font>
    <font>
      <sz val="11"/>
      <color theme="1"/>
      <name val="Calibri"/>
      <family val="2"/>
      <scheme val="minor"/>
    </font>
    <font>
      <u/>
      <sz val="11"/>
      <color theme="10"/>
      <name val="Calibri"/>
      <family val="2"/>
      <scheme val="minor"/>
    </font>
    <font>
      <sz val="11"/>
      <color rgb="FFFF0000"/>
      <name val="Calibri"/>
      <family val="2"/>
      <scheme val="minor"/>
    </font>
    <font>
      <b/>
      <sz val="11"/>
      <color theme="1"/>
      <name val="Calibri"/>
      <family val="2"/>
      <scheme val="minor"/>
    </font>
    <font>
      <b/>
      <sz val="10"/>
      <color theme="1"/>
      <name val="Arial"/>
      <family val="2"/>
    </font>
    <font>
      <sz val="10"/>
      <color theme="1"/>
      <name val="Arial"/>
      <family val="2"/>
    </font>
    <font>
      <sz val="10"/>
      <color theme="1"/>
      <name val="Calibri"/>
      <family val="2"/>
      <scheme val="minor"/>
    </font>
    <font>
      <b/>
      <sz val="9"/>
      <color rgb="FF244700"/>
      <name val="Verdana"/>
      <family val="2"/>
    </font>
    <font>
      <sz val="9"/>
      <color rgb="FF000000"/>
      <name val="Verdana"/>
      <family val="2"/>
    </font>
    <font>
      <b/>
      <sz val="10"/>
      <color rgb="FF974706"/>
      <name val="Arial"/>
      <family val="2"/>
    </font>
    <font>
      <b/>
      <sz val="9"/>
      <color rgb="FF974706"/>
      <name val="Arial"/>
      <family val="2"/>
    </font>
    <font>
      <sz val="14"/>
      <color theme="1"/>
      <name val="Calibri"/>
      <family val="2"/>
      <scheme val="minor"/>
    </font>
    <font>
      <sz val="7"/>
      <color theme="1"/>
      <name val="Calibri"/>
      <family val="2"/>
      <scheme val="minor"/>
    </font>
    <font>
      <b/>
      <sz val="12"/>
      <color theme="1"/>
      <name val="Arial"/>
      <family val="2"/>
    </font>
    <font>
      <sz val="12"/>
      <color theme="1"/>
      <name val="Arial"/>
      <family val="2"/>
    </font>
    <font>
      <b/>
      <sz val="12"/>
      <color theme="0"/>
      <name val="Arial"/>
      <family val="2"/>
    </font>
    <font>
      <b/>
      <sz val="14"/>
      <color theme="1"/>
      <name val="Arial"/>
      <family val="2"/>
    </font>
    <font>
      <sz val="10"/>
      <color theme="9" tint="-0.499984740745262"/>
      <name val="Arial"/>
      <family val="2"/>
    </font>
    <font>
      <b/>
      <sz val="8"/>
      <color theme="9" tint="-0.499984740745262"/>
      <name val="Arial"/>
      <family val="2"/>
    </font>
    <font>
      <b/>
      <sz val="8"/>
      <color rgb="FF974706"/>
      <name val="Arial"/>
      <family val="2"/>
    </font>
    <font>
      <b/>
      <sz val="7"/>
      <color rgb="FF974706"/>
      <name val="Arial"/>
      <family val="2"/>
    </font>
    <font>
      <b/>
      <sz val="7"/>
      <color theme="1"/>
      <name val="Arial"/>
      <family val="2"/>
    </font>
    <font>
      <b/>
      <sz val="9"/>
      <color theme="1"/>
      <name val="Arial"/>
      <family val="2"/>
    </font>
    <font>
      <sz val="10"/>
      <color rgb="FF974706"/>
      <name val="Arial"/>
      <family val="2"/>
    </font>
    <font>
      <b/>
      <sz val="9"/>
      <color rgb="FF996633"/>
      <name val="Calibri"/>
      <family val="2"/>
      <scheme val="minor"/>
    </font>
    <font>
      <sz val="14"/>
      <color theme="1"/>
      <name val="Arial"/>
      <family val="2"/>
    </font>
    <font>
      <sz val="7"/>
      <color theme="1"/>
      <name val="Arial"/>
      <family val="2"/>
    </font>
    <font>
      <sz val="11"/>
      <color theme="1"/>
      <name val="Arial"/>
      <family val="2"/>
    </font>
    <font>
      <b/>
      <sz val="16"/>
      <color theme="1"/>
      <name val="Calibri"/>
      <family val="2"/>
      <scheme val="minor"/>
    </font>
    <font>
      <b/>
      <sz val="14"/>
      <color theme="1"/>
      <name val="Calibri"/>
      <family val="2"/>
      <scheme val="minor"/>
    </font>
    <font>
      <b/>
      <sz val="11"/>
      <color theme="1"/>
      <name val="Arial"/>
      <family val="2"/>
    </font>
    <font>
      <sz val="12"/>
      <name val="Calibri"/>
      <family val="2"/>
      <scheme val="minor"/>
    </font>
    <font>
      <b/>
      <sz val="12"/>
      <color theme="1"/>
      <name val="Calibri"/>
      <family val="2"/>
      <scheme val="minor"/>
    </font>
    <font>
      <b/>
      <sz val="18"/>
      <color theme="1"/>
      <name val="Calibri"/>
      <family val="2"/>
      <scheme val="minor"/>
    </font>
    <font>
      <b/>
      <sz val="16"/>
      <name val="Calibri"/>
      <family val="2"/>
      <scheme val="minor"/>
    </font>
    <font>
      <b/>
      <sz val="11"/>
      <color rgb="FF974706"/>
      <name val="Calibri"/>
      <family val="2"/>
      <scheme val="minor"/>
    </font>
    <font>
      <b/>
      <sz val="12"/>
      <color rgb="FF974706"/>
      <name val="Arial"/>
      <family val="2"/>
    </font>
    <font>
      <b/>
      <sz val="16"/>
      <color theme="1"/>
      <name val="Arial"/>
      <family val="2"/>
    </font>
    <font>
      <b/>
      <sz val="14"/>
      <name val="Calibri"/>
      <family val="2"/>
      <scheme val="minor"/>
    </font>
    <font>
      <b/>
      <sz val="12"/>
      <name val="Calibri"/>
      <family val="2"/>
      <scheme val="minor"/>
    </font>
    <font>
      <b/>
      <sz val="10"/>
      <color theme="1" tint="0.249977111117893"/>
      <name val="Arial"/>
      <family val="2"/>
    </font>
    <font>
      <sz val="10"/>
      <color theme="1" tint="0.249977111117893"/>
      <name val="Arial"/>
      <family val="2"/>
    </font>
    <font>
      <b/>
      <sz val="9"/>
      <color theme="1" tint="0.249977111117893"/>
      <name val="Arial"/>
      <family val="2"/>
    </font>
    <font>
      <sz val="6"/>
      <color theme="1" tint="0.249977111117893"/>
      <name val="Arial"/>
      <family val="2"/>
    </font>
    <font>
      <b/>
      <sz val="12"/>
      <color rgb="FF4D4D4D"/>
      <name val="Helvetica "/>
    </font>
    <font>
      <b/>
      <sz val="12"/>
      <color theme="1" tint="0.249977111117893"/>
      <name val="Arial"/>
      <family val="2"/>
    </font>
    <font>
      <b/>
      <sz val="12"/>
      <color rgb="FF4D4D4D"/>
      <name val="Arial"/>
      <family val="2"/>
    </font>
    <font>
      <b/>
      <sz val="10"/>
      <color rgb="FF4D4D4D"/>
      <name val="Arial"/>
      <family val="2"/>
    </font>
    <font>
      <sz val="10"/>
      <color rgb="FF4D4D4D"/>
      <name val="Arial"/>
      <family val="2"/>
    </font>
    <font>
      <sz val="8"/>
      <color rgb="FF4D4D4D"/>
      <name val="Arial"/>
      <family val="2"/>
    </font>
    <font>
      <u/>
      <sz val="11"/>
      <color rgb="FF4D4D4D"/>
      <name val="Arial"/>
      <family val="2"/>
    </font>
    <font>
      <b/>
      <sz val="7"/>
      <color rgb="FF4D4D4D"/>
      <name val="Arial"/>
      <family val="2"/>
    </font>
    <font>
      <b/>
      <sz val="9"/>
      <color rgb="FF4D4D4D"/>
      <name val="Arial"/>
      <family val="2"/>
    </font>
    <font>
      <sz val="5"/>
      <color rgb="FF4D4D4D"/>
      <name val="Arial"/>
      <family val="2"/>
    </font>
    <font>
      <sz val="7"/>
      <color rgb="FF4D4D4D"/>
      <name val="Arial"/>
      <family val="2"/>
    </font>
    <font>
      <b/>
      <sz val="8"/>
      <color rgb="FF4D4D4D"/>
      <name val="Arial"/>
      <family val="2"/>
    </font>
    <font>
      <b/>
      <sz val="18"/>
      <color rgb="FF4D4D4D"/>
      <name val="Arial"/>
      <family val="2"/>
    </font>
    <font>
      <sz val="9"/>
      <color rgb="FF4D4D4D"/>
      <name val="Arial"/>
      <family val="2"/>
    </font>
    <font>
      <b/>
      <sz val="11"/>
      <color rgb="FF4D4D4D"/>
      <name val="Arial"/>
      <family val="2"/>
    </font>
    <font>
      <sz val="11"/>
      <color rgb="FF4D4D4D"/>
      <name val="Arial"/>
      <family val="2"/>
    </font>
    <font>
      <sz val="14"/>
      <color rgb="FF4D4D4D"/>
      <name val="Arial"/>
      <family val="2"/>
    </font>
    <font>
      <b/>
      <sz val="12"/>
      <name val="Arial"/>
      <family val="2"/>
    </font>
  </fonts>
  <fills count="1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2F2F2"/>
        <bgColor indexed="64"/>
      </patternFill>
    </fill>
    <fill>
      <patternFill patternType="solid">
        <fgColor rgb="FFFFC000"/>
        <bgColor indexed="64"/>
      </patternFill>
    </fill>
    <fill>
      <patternFill patternType="solid">
        <fgColor theme="0" tint="-0.14999847407452621"/>
        <bgColor indexed="64"/>
      </patternFill>
    </fill>
  </fills>
  <borders count="86">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top style="hair">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theme="5" tint="0.39994506668294322"/>
      </left>
      <right style="medium">
        <color theme="5" tint="0.39994506668294322"/>
      </right>
      <top style="medium">
        <color theme="5" tint="0.39994506668294322"/>
      </top>
      <bottom style="medium">
        <color theme="5" tint="0.39994506668294322"/>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hair">
        <color rgb="FF1F497D"/>
      </left>
      <right style="hair">
        <color rgb="FF1F497D"/>
      </right>
      <top style="hair">
        <color rgb="FF1F497D"/>
      </top>
      <bottom style="hair">
        <color rgb="FF1F497D"/>
      </bottom>
      <diagonal/>
    </border>
    <border>
      <left style="hair">
        <color rgb="FF1F497D"/>
      </left>
      <right style="hair">
        <color rgb="FF1F497D"/>
      </right>
      <top/>
      <bottom style="hair">
        <color rgb="FF1F497D"/>
      </bottom>
      <diagonal/>
    </border>
    <border>
      <left style="hair">
        <color rgb="FF1F497D"/>
      </left>
      <right style="hair">
        <color auto="1"/>
      </right>
      <top style="hair">
        <color auto="1"/>
      </top>
      <bottom style="hair">
        <color auto="1"/>
      </bottom>
      <diagonal/>
    </border>
    <border>
      <left style="hair">
        <color auto="1"/>
      </left>
      <right style="hair">
        <color rgb="FF1F497D"/>
      </right>
      <top style="hair">
        <color auto="1"/>
      </top>
      <bottom style="hair">
        <color auto="1"/>
      </bottom>
      <diagonal/>
    </border>
    <border>
      <left style="hair">
        <color rgb="FF1F497D"/>
      </left>
      <right style="hair">
        <color rgb="FF1F497D"/>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rgb="FF1F497D"/>
      </left>
      <right style="hair">
        <color auto="1"/>
      </right>
      <top style="hair">
        <color auto="1"/>
      </top>
      <bottom/>
      <diagonal/>
    </border>
    <border>
      <left style="hair">
        <color rgb="FF1F497D"/>
      </left>
      <right style="hair">
        <color auto="1"/>
      </right>
      <top/>
      <bottom/>
      <diagonal/>
    </border>
    <border>
      <left style="hair">
        <color rgb="FF1F497D"/>
      </left>
      <right style="hair">
        <color auto="1"/>
      </right>
      <top/>
      <bottom style="hair">
        <color auto="1"/>
      </bottom>
      <diagonal/>
    </border>
    <border>
      <left style="hair">
        <color rgb="FF1F497D"/>
      </left>
      <right/>
      <top style="hair">
        <color auto="1"/>
      </top>
      <bottom style="hair">
        <color indexed="64"/>
      </bottom>
      <diagonal/>
    </border>
  </borders>
  <cellStyleXfs count="4">
    <xf numFmtId="0" fontId="0" fillId="0" borderId="0"/>
    <xf numFmtId="0" fontId="14" fillId="0" borderId="0" applyNumberFormat="0" applyFill="0" applyBorder="0" applyAlignment="0" applyProtection="0"/>
    <xf numFmtId="164" fontId="13" fillId="0" borderId="0" applyFont="0" applyFill="0" applyBorder="0" applyAlignment="0" applyProtection="0"/>
    <xf numFmtId="9" fontId="13" fillId="0" borderId="0" applyFont="0" applyFill="0" applyBorder="0" applyAlignment="0" applyProtection="0"/>
  </cellStyleXfs>
  <cellXfs count="860">
    <xf numFmtId="0" fontId="0" fillId="0" borderId="0" xfId="0"/>
    <xf numFmtId="0" fontId="17" fillId="0" borderId="2" xfId="0" applyFont="1" applyBorder="1" applyAlignment="1">
      <alignment horizontal="center" vertical="center"/>
    </xf>
    <xf numFmtId="0" fontId="17" fillId="2" borderId="2" xfId="0" applyFont="1" applyFill="1" applyBorder="1" applyAlignment="1">
      <alignment horizontal="center" vertical="center"/>
    </xf>
    <xf numFmtId="0" fontId="0" fillId="0" borderId="0" xfId="0" applyAlignment="1">
      <alignment horizontal="center" vertical="center"/>
    </xf>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0" fontId="17" fillId="0" borderId="9" xfId="0" applyFont="1" applyBorder="1" applyAlignment="1">
      <alignment horizontal="center" vertical="center"/>
    </xf>
    <xf numFmtId="0" fontId="18" fillId="0" borderId="9" xfId="0" applyFont="1" applyBorder="1" applyAlignment="1">
      <alignment horizontal="center" vertical="center" wrapText="1"/>
    </xf>
    <xf numFmtId="0" fontId="0" fillId="0" borderId="8" xfId="0" applyBorder="1" applyAlignment="1">
      <alignment vertical="center" wrapText="1"/>
    </xf>
    <xf numFmtId="0" fontId="19" fillId="2" borderId="0" xfId="0" applyFont="1" applyFill="1" applyAlignment="1" applyProtection="1">
      <alignment wrapText="1"/>
      <protection locked="0"/>
    </xf>
    <xf numFmtId="0" fontId="19" fillId="2" borderId="0" xfId="0" applyFont="1" applyFill="1"/>
    <xf numFmtId="0" fontId="18" fillId="2" borderId="0" xfId="0" applyFont="1" applyFill="1"/>
    <xf numFmtId="0" fontId="1" fillId="2" borderId="0" xfId="0" applyFont="1" applyFill="1" applyAlignment="1">
      <alignment vertical="center" wrapText="1"/>
    </xf>
    <xf numFmtId="0" fontId="2" fillId="2" borderId="0" xfId="0" applyFont="1" applyFill="1" applyAlignment="1">
      <alignment vertical="center" wrapText="1"/>
    </xf>
    <xf numFmtId="0" fontId="19" fillId="2" borderId="0" xfId="0" applyFont="1" applyFill="1" applyAlignment="1" applyProtection="1">
      <alignment horizontal="justify" wrapText="1"/>
      <protection locked="0"/>
    </xf>
    <xf numFmtId="0" fontId="18" fillId="0" borderId="0" xfId="0" applyFont="1"/>
    <xf numFmtId="0" fontId="0" fillId="2" borderId="0" xfId="0" applyFill="1"/>
    <xf numFmtId="0" fontId="0" fillId="2" borderId="0" xfId="0" applyFill="1" applyAlignment="1">
      <alignment vertical="top"/>
    </xf>
    <xf numFmtId="15" fontId="2" fillId="0" borderId="2" xfId="0" applyNumberFormat="1"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0" fillId="2" borderId="0" xfId="0" applyFill="1" applyAlignment="1" applyProtection="1">
      <alignment wrapText="1"/>
      <protection locked="0"/>
    </xf>
    <xf numFmtId="0" fontId="18" fillId="0" borderId="9" xfId="0" applyFont="1" applyBorder="1" applyAlignment="1" applyProtection="1">
      <alignment horizontal="center" vertical="center" wrapText="1"/>
      <protection locked="0"/>
    </xf>
    <xf numFmtId="0" fontId="18" fillId="0" borderId="10" xfId="0" applyFont="1" applyBorder="1" applyAlignment="1">
      <alignment horizontal="center" vertical="center" wrapText="1"/>
    </xf>
    <xf numFmtId="0" fontId="0" fillId="0" borderId="0" xfId="0" applyAlignment="1" applyProtection="1">
      <alignment wrapText="1"/>
      <protection locked="0"/>
    </xf>
    <xf numFmtId="0" fontId="0" fillId="0" borderId="5" xfId="0"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0" borderId="4" xfId="0" applyBorder="1" applyAlignment="1">
      <alignment vertical="center" wrapText="1"/>
    </xf>
    <xf numFmtId="0" fontId="20" fillId="0" borderId="0" xfId="0" applyFont="1" applyAlignment="1">
      <alignment horizontal="center" vertical="top" wrapText="1"/>
    </xf>
    <xf numFmtId="0" fontId="21" fillId="0" borderId="0" xfId="0" applyFont="1" applyAlignment="1">
      <alignment vertical="top" wrapText="1"/>
    </xf>
    <xf numFmtId="0" fontId="21" fillId="0" borderId="0" xfId="0" applyFont="1" applyAlignment="1">
      <alignment horizontal="justify" vertical="top" wrapText="1"/>
    </xf>
    <xf numFmtId="0" fontId="21" fillId="0" borderId="0" xfId="0" applyFont="1" applyAlignment="1">
      <alignment horizontal="center" vertical="top" wrapText="1"/>
    </xf>
    <xf numFmtId="0" fontId="21" fillId="0" borderId="0" xfId="0" applyFont="1" applyAlignment="1">
      <alignment horizontal="justify" vertical="center" wrapText="1"/>
    </xf>
    <xf numFmtId="0" fontId="21"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vertical="top" wrapText="1"/>
    </xf>
    <xf numFmtId="0" fontId="22" fillId="3" borderId="2" xfId="0" applyFont="1" applyFill="1" applyBorder="1" applyAlignment="1">
      <alignment horizontal="center" vertical="center" wrapText="1"/>
    </xf>
    <xf numFmtId="0" fontId="18" fillId="0" borderId="2" xfId="0" applyFont="1" applyBorder="1" applyAlignment="1" applyProtection="1">
      <alignment horizontal="center" vertical="center" wrapText="1"/>
      <protection locked="0"/>
    </xf>
    <xf numFmtId="0" fontId="22" fillId="3" borderId="9"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0" fillId="4" borderId="0" xfId="0" applyFill="1" applyAlignment="1">
      <alignment horizontal="center" vertical="center"/>
    </xf>
    <xf numFmtId="0" fontId="0" fillId="5" borderId="0" xfId="0" applyFill="1"/>
    <xf numFmtId="0" fontId="0" fillId="5" borderId="0" xfId="0" applyFill="1" applyAlignment="1">
      <alignment vertical="center"/>
    </xf>
    <xf numFmtId="0" fontId="0" fillId="4" borderId="0" xfId="0" applyFill="1" applyAlignment="1">
      <alignment horizontal="center" vertical="center" wrapText="1"/>
    </xf>
    <xf numFmtId="0" fontId="21" fillId="5" borderId="0" xfId="0" applyFont="1" applyFill="1" applyAlignment="1">
      <alignment vertical="center" wrapText="1"/>
    </xf>
    <xf numFmtId="165" fontId="0" fillId="5" borderId="0" xfId="0" applyNumberFormat="1" applyFill="1" applyAlignment="1">
      <alignment horizontal="center" vertical="center"/>
    </xf>
    <xf numFmtId="165" fontId="21" fillId="5" borderId="0" xfId="0" applyNumberFormat="1" applyFont="1" applyFill="1" applyAlignment="1">
      <alignment horizontal="center" vertical="center" wrapText="1"/>
    </xf>
    <xf numFmtId="0" fontId="21" fillId="0" borderId="0" xfId="0" applyFont="1" applyAlignment="1">
      <alignment horizontal="center" vertical="center" wrapText="1"/>
    </xf>
    <xf numFmtId="0" fontId="0" fillId="0" borderId="0" xfId="0" applyAlignment="1">
      <alignment horizontal="center"/>
    </xf>
    <xf numFmtId="0" fontId="22" fillId="3" borderId="11" xfId="0" applyFont="1" applyFill="1" applyBorder="1" applyAlignment="1">
      <alignment vertical="center" wrapText="1"/>
    </xf>
    <xf numFmtId="0" fontId="22" fillId="3" borderId="9" xfId="0" applyFont="1" applyFill="1" applyBorder="1" applyAlignment="1">
      <alignment vertical="center" wrapText="1"/>
    </xf>
    <xf numFmtId="0" fontId="0" fillId="2" borderId="0" xfId="0" applyFill="1" applyAlignment="1">
      <alignment vertical="center"/>
    </xf>
    <xf numFmtId="0" fontId="22" fillId="3" borderId="13" xfId="0" applyFont="1" applyFill="1" applyBorder="1" applyAlignment="1">
      <alignment vertical="center" wrapText="1"/>
    </xf>
    <xf numFmtId="0" fontId="22" fillId="3" borderId="0" xfId="0" applyFont="1" applyFill="1" applyAlignment="1">
      <alignment vertical="center" wrapText="1"/>
    </xf>
    <xf numFmtId="0" fontId="22" fillId="3" borderId="14" xfId="0" applyFont="1" applyFill="1" applyBorder="1" applyAlignment="1">
      <alignment vertical="center" wrapText="1"/>
    </xf>
    <xf numFmtId="0" fontId="22" fillId="3" borderId="15" xfId="0" applyFont="1" applyFill="1" applyBorder="1" applyAlignment="1">
      <alignment vertical="center" wrapText="1"/>
    </xf>
    <xf numFmtId="0" fontId="22" fillId="3" borderId="16" xfId="0" applyFont="1" applyFill="1" applyBorder="1" applyAlignment="1">
      <alignment vertical="center" wrapText="1"/>
    </xf>
    <xf numFmtId="0" fontId="22" fillId="3" borderId="17" xfId="0" applyFont="1" applyFill="1" applyBorder="1" applyAlignment="1">
      <alignment vertical="center" wrapText="1"/>
    </xf>
    <xf numFmtId="0" fontId="23" fillId="3" borderId="2" xfId="0" applyFont="1" applyFill="1" applyBorder="1" applyAlignment="1">
      <alignment horizontal="center" vertical="center" wrapText="1"/>
    </xf>
    <xf numFmtId="165" fontId="18" fillId="0" borderId="2" xfId="0" applyNumberFormat="1" applyFont="1" applyBorder="1" applyAlignment="1" applyProtection="1">
      <alignment horizontal="center" vertical="center" wrapText="1"/>
      <protection locked="0"/>
    </xf>
    <xf numFmtId="165" fontId="18" fillId="0" borderId="5" xfId="0" applyNumberFormat="1" applyFont="1" applyBorder="1" applyAlignment="1" applyProtection="1">
      <alignment horizontal="center" vertical="center" wrapText="1"/>
      <protection locked="0"/>
    </xf>
    <xf numFmtId="0" fontId="1" fillId="0" borderId="2" xfId="0" applyFont="1" applyBorder="1" applyAlignment="1" applyProtection="1">
      <alignment wrapText="1"/>
      <protection locked="0"/>
    </xf>
    <xf numFmtId="0" fontId="25" fillId="0" borderId="0" xfId="0" applyFont="1" applyAlignment="1">
      <alignment horizontal="left" vertical="center"/>
    </xf>
    <xf numFmtId="0" fontId="26" fillId="2" borderId="2" xfId="0" applyFont="1" applyFill="1" applyBorder="1" applyAlignment="1">
      <alignment horizontal="center" vertical="center" wrapText="1"/>
    </xf>
    <xf numFmtId="1" fontId="28" fillId="0" borderId="19" xfId="0" applyNumberFormat="1" applyFont="1" applyBorder="1" applyAlignment="1">
      <alignment horizontal="center" vertical="center"/>
    </xf>
    <xf numFmtId="0" fontId="27" fillId="2" borderId="0" xfId="0" applyFont="1" applyFill="1" applyAlignment="1">
      <alignment vertical="top"/>
    </xf>
    <xf numFmtId="0" fontId="27" fillId="2" borderId="1" xfId="0" applyFont="1" applyFill="1" applyBorder="1" applyAlignment="1">
      <alignment vertical="top"/>
    </xf>
    <xf numFmtId="0" fontId="27" fillId="2" borderId="16" xfId="0" applyFont="1" applyFill="1" applyBorder="1" applyAlignment="1">
      <alignment vertical="top"/>
    </xf>
    <xf numFmtId="0" fontId="27" fillId="2" borderId="20" xfId="0" applyFont="1" applyFill="1" applyBorder="1" applyAlignment="1">
      <alignment vertical="top"/>
    </xf>
    <xf numFmtId="0" fontId="27" fillId="2" borderId="21" xfId="0" applyFont="1" applyFill="1" applyBorder="1" applyAlignment="1">
      <alignment vertical="top"/>
    </xf>
    <xf numFmtId="0" fontId="27" fillId="2" borderId="22" xfId="0" applyFont="1" applyFill="1" applyBorder="1" applyAlignment="1">
      <alignment vertical="top"/>
    </xf>
    <xf numFmtId="0" fontId="27" fillId="2" borderId="0" xfId="0" applyFont="1" applyFill="1" applyAlignment="1">
      <alignment vertical="center"/>
    </xf>
    <xf numFmtId="0" fontId="27" fillId="2" borderId="13" xfId="0" applyFont="1" applyFill="1" applyBorder="1" applyAlignment="1">
      <alignment vertical="top"/>
    </xf>
    <xf numFmtId="0" fontId="27" fillId="2" borderId="23" xfId="0" applyFont="1" applyFill="1" applyBorder="1" applyAlignment="1">
      <alignment vertical="top"/>
    </xf>
    <xf numFmtId="0" fontId="27" fillId="2" borderId="13" xfId="0" applyFont="1" applyFill="1" applyBorder="1" applyAlignment="1">
      <alignment vertical="center"/>
    </xf>
    <xf numFmtId="0" fontId="15" fillId="2" borderId="13" xfId="0" applyFont="1" applyFill="1" applyBorder="1"/>
    <xf numFmtId="0" fontId="15" fillId="2" borderId="23" xfId="0" applyFont="1" applyFill="1" applyBorder="1"/>
    <xf numFmtId="0" fontId="15" fillId="2" borderId="0" xfId="0" applyFont="1" applyFill="1"/>
    <xf numFmtId="0" fontId="15" fillId="2" borderId="1" xfId="0" applyFont="1" applyFill="1" applyBorder="1"/>
    <xf numFmtId="0" fontId="15" fillId="2" borderId="21" xfId="0" applyFont="1" applyFill="1" applyBorder="1"/>
    <xf numFmtId="0" fontId="15" fillId="2" borderId="22" xfId="0" applyFont="1" applyFill="1" applyBorder="1"/>
    <xf numFmtId="0" fontId="30" fillId="2" borderId="0" xfId="0" applyFont="1" applyFill="1" applyAlignment="1">
      <alignment horizontal="justify" wrapText="1"/>
    </xf>
    <xf numFmtId="0" fontId="30" fillId="2" borderId="0" xfId="0" applyFont="1" applyFill="1" applyAlignment="1">
      <alignment horizontal="center" wrapText="1"/>
    </xf>
    <xf numFmtId="0" fontId="31" fillId="2" borderId="0" xfId="0" applyFont="1" applyFill="1" applyAlignment="1">
      <alignment vertical="center" wrapText="1"/>
    </xf>
    <xf numFmtId="0" fontId="31" fillId="2" borderId="0" xfId="0" applyFont="1" applyFill="1" applyAlignment="1" applyProtection="1">
      <alignment vertical="center" wrapText="1"/>
      <protection locked="0"/>
    </xf>
    <xf numFmtId="0" fontId="0" fillId="0" borderId="2" xfId="0" applyBorder="1" applyAlignment="1" applyProtection="1">
      <alignment vertical="center" wrapText="1"/>
      <protection locked="0"/>
    </xf>
    <xf numFmtId="0" fontId="0" fillId="0" borderId="16" xfId="0" applyBorder="1" applyAlignment="1" applyProtection="1">
      <alignment wrapText="1"/>
      <protection locked="0"/>
    </xf>
    <xf numFmtId="1" fontId="27" fillId="2" borderId="25" xfId="2" applyNumberFormat="1" applyFont="1" applyFill="1" applyBorder="1" applyAlignment="1" applyProtection="1">
      <alignment horizontal="center" vertical="center"/>
    </xf>
    <xf numFmtId="0" fontId="22" fillId="3" borderId="24" xfId="0" applyFont="1" applyFill="1" applyBorder="1" applyAlignment="1">
      <alignment vertical="center"/>
    </xf>
    <xf numFmtId="0" fontId="31" fillId="2" borderId="26" xfId="0" applyFont="1" applyFill="1" applyBorder="1" applyAlignment="1">
      <alignment vertical="center" wrapText="1"/>
    </xf>
    <xf numFmtId="0" fontId="0" fillId="0" borderId="0" xfId="0" applyAlignment="1">
      <alignment wrapText="1"/>
    </xf>
    <xf numFmtId="0" fontId="31" fillId="3" borderId="2"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26" fillId="2" borderId="27" xfId="0" applyFont="1" applyFill="1" applyBorder="1" applyAlignment="1">
      <alignment horizontal="center" vertical="center" wrapText="1"/>
    </xf>
    <xf numFmtId="165" fontId="27" fillId="2" borderId="5" xfId="2" applyNumberFormat="1" applyFont="1" applyFill="1" applyBorder="1" applyAlignment="1" applyProtection="1">
      <alignment horizontal="center" vertical="center"/>
    </xf>
    <xf numFmtId="1" fontId="27" fillId="2" borderId="2" xfId="2" applyNumberFormat="1" applyFont="1" applyFill="1" applyBorder="1" applyAlignment="1" applyProtection="1">
      <alignment horizontal="center" vertical="center"/>
    </xf>
    <xf numFmtId="1" fontId="27" fillId="2" borderId="5" xfId="2" applyNumberFormat="1" applyFont="1" applyFill="1" applyBorder="1" applyAlignment="1" applyProtection="1">
      <alignment horizontal="center" vertical="center"/>
    </xf>
    <xf numFmtId="1" fontId="18" fillId="0" borderId="2" xfId="0" applyNumberFormat="1" applyFont="1" applyBorder="1" applyAlignment="1">
      <alignment horizontal="center" vertical="center" wrapText="1"/>
    </xf>
    <xf numFmtId="0" fontId="1" fillId="8" borderId="15" xfId="0" applyFont="1" applyFill="1" applyBorder="1" applyAlignment="1">
      <alignment vertical="center" wrapText="1"/>
    </xf>
    <xf numFmtId="0" fontId="1" fillId="8" borderId="13" xfId="0" applyFont="1" applyFill="1" applyBorder="1" applyAlignment="1">
      <alignment vertical="center" wrapText="1"/>
    </xf>
    <xf numFmtId="1" fontId="18" fillId="5" borderId="2" xfId="0" applyNumberFormat="1"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9" xfId="0" applyFont="1" applyFill="1" applyBorder="1" applyAlignment="1">
      <alignment horizontal="center" vertical="center" wrapText="1"/>
    </xf>
    <xf numFmtId="1" fontId="18" fillId="5" borderId="2" xfId="3" applyNumberFormat="1" applyFont="1" applyFill="1" applyBorder="1" applyAlignment="1" applyProtection="1">
      <alignment horizontal="center" vertical="center" wrapText="1"/>
      <protection locked="0"/>
    </xf>
    <xf numFmtId="1" fontId="18" fillId="5" borderId="2" xfId="0" applyNumberFormat="1" applyFont="1" applyFill="1" applyBorder="1" applyAlignment="1" applyProtection="1">
      <alignment horizontal="center" vertical="center" wrapText="1"/>
      <protection locked="0"/>
    </xf>
    <xf numFmtId="0" fontId="34" fillId="0" borderId="2" xfId="0" applyFont="1" applyBorder="1" applyAlignment="1">
      <alignment horizontal="center" vertical="center" wrapText="1"/>
    </xf>
    <xf numFmtId="0" fontId="22" fillId="3" borderId="11" xfId="0" applyFont="1" applyFill="1" applyBorder="1" applyAlignment="1">
      <alignment vertical="center"/>
    </xf>
    <xf numFmtId="0" fontId="22" fillId="3" borderId="31" xfId="0" applyFont="1" applyFill="1" applyBorder="1" applyAlignment="1">
      <alignment vertical="center"/>
    </xf>
    <xf numFmtId="0" fontId="18" fillId="0" borderId="31" xfId="0" applyFont="1" applyBorder="1" applyAlignment="1" applyProtection="1">
      <alignment vertical="center" wrapText="1"/>
      <protection locked="0"/>
    </xf>
    <xf numFmtId="0" fontId="22" fillId="3" borderId="10" xfId="0" applyFont="1" applyFill="1" applyBorder="1" applyAlignment="1">
      <alignment vertical="center"/>
    </xf>
    <xf numFmtId="15" fontId="2" fillId="5" borderId="2" xfId="0" applyNumberFormat="1"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16" fillId="3" borderId="2" xfId="0" applyFont="1" applyFill="1" applyBorder="1" applyAlignment="1">
      <alignment horizontal="center" vertical="center"/>
    </xf>
    <xf numFmtId="0" fontId="30" fillId="0" borderId="27" xfId="0" applyFont="1" applyBorder="1" applyAlignment="1">
      <alignment vertical="center" wrapText="1"/>
    </xf>
    <xf numFmtId="0" fontId="37" fillId="7" borderId="54" xfId="0" applyFont="1" applyFill="1" applyBorder="1" applyAlignment="1">
      <alignment horizontal="left" vertical="center" wrapText="1"/>
    </xf>
    <xf numFmtId="0" fontId="30" fillId="0" borderId="2" xfId="0" applyFont="1" applyBorder="1" applyAlignment="1">
      <alignment vertical="center" wrapText="1"/>
    </xf>
    <xf numFmtId="0" fontId="18" fillId="0" borderId="0" xfId="0" applyFont="1" applyAlignment="1">
      <alignment horizontal="left" vertical="center"/>
    </xf>
    <xf numFmtId="0" fontId="0" fillId="0" borderId="0" xfId="0" applyAlignment="1">
      <alignment horizontal="center" vertical="center" wrapText="1"/>
    </xf>
    <xf numFmtId="0" fontId="18" fillId="0" borderId="18" xfId="0" applyFont="1" applyBorder="1" applyAlignment="1">
      <alignment horizontal="justify" vertical="center" wrapText="1"/>
    </xf>
    <xf numFmtId="0" fontId="18" fillId="0" borderId="49" xfId="0" applyFont="1" applyBorder="1" applyAlignment="1">
      <alignment horizontal="justify" vertical="center" wrapText="1"/>
    </xf>
    <xf numFmtId="0" fontId="18" fillId="0" borderId="49" xfId="0" applyFont="1" applyBorder="1" applyAlignment="1">
      <alignment horizontal="center" vertical="center" wrapText="1"/>
    </xf>
    <xf numFmtId="0" fontId="18" fillId="13" borderId="55" xfId="0" applyFont="1" applyFill="1" applyBorder="1" applyAlignment="1">
      <alignment horizontal="justify" vertical="center" wrapText="1"/>
    </xf>
    <xf numFmtId="0" fontId="18" fillId="13" borderId="22" xfId="0" applyFont="1" applyFill="1" applyBorder="1" applyAlignment="1">
      <alignment horizontal="justify" vertical="center" wrapText="1"/>
    </xf>
    <xf numFmtId="0" fontId="18" fillId="13" borderId="22" xfId="0" applyFont="1" applyFill="1" applyBorder="1" applyAlignment="1">
      <alignment horizontal="center" vertical="center" wrapText="1"/>
    </xf>
    <xf numFmtId="0" fontId="18" fillId="0" borderId="55" xfId="0" applyFont="1" applyBorder="1" applyAlignment="1">
      <alignment horizontal="justify" vertical="center" wrapText="1"/>
    </xf>
    <xf numFmtId="0" fontId="18" fillId="0" borderId="22" xfId="0" applyFont="1" applyBorder="1" applyAlignment="1">
      <alignment horizontal="justify" vertical="center" wrapText="1"/>
    </xf>
    <xf numFmtId="0" fontId="18" fillId="0" borderId="22" xfId="0" applyFont="1" applyBorder="1" applyAlignment="1">
      <alignment horizontal="center" vertical="center" wrapText="1"/>
    </xf>
    <xf numFmtId="0" fontId="19" fillId="2" borderId="56" xfId="0" applyFont="1" applyFill="1" applyBorder="1" applyAlignment="1" applyProtection="1">
      <alignment wrapText="1"/>
      <protection locked="0"/>
    </xf>
    <xf numFmtId="0" fontId="18" fillId="2" borderId="56" xfId="0" applyFont="1" applyFill="1" applyBorder="1"/>
    <xf numFmtId="0" fontId="19" fillId="2" borderId="56" xfId="0" applyFont="1" applyFill="1" applyBorder="1"/>
    <xf numFmtId="0" fontId="1" fillId="2" borderId="56" xfId="0" applyFont="1" applyFill="1" applyBorder="1" applyAlignment="1">
      <alignment vertical="center" wrapText="1"/>
    </xf>
    <xf numFmtId="0" fontId="2" fillId="2" borderId="56" xfId="0" applyFont="1" applyFill="1" applyBorder="1" applyAlignment="1">
      <alignment vertical="center" wrapText="1"/>
    </xf>
    <xf numFmtId="0" fontId="17" fillId="0" borderId="2" xfId="0" applyFont="1" applyBorder="1" applyAlignment="1">
      <alignment horizontal="center" vertical="center" wrapText="1"/>
    </xf>
    <xf numFmtId="0" fontId="0" fillId="0" borderId="25" xfId="0" applyBorder="1" applyAlignment="1">
      <alignment horizontal="center" vertical="center" wrapText="1"/>
    </xf>
    <xf numFmtId="0" fontId="0" fillId="0" borderId="45" xfId="0" applyBorder="1" applyAlignment="1">
      <alignment horizontal="center" vertical="center" wrapText="1"/>
    </xf>
    <xf numFmtId="0" fontId="0" fillId="0" borderId="34" xfId="0" applyBorder="1" applyAlignment="1">
      <alignment horizontal="center" vertical="center" wrapText="1"/>
    </xf>
    <xf numFmtId="0" fontId="0" fillId="0" borderId="2" xfId="0" applyBorder="1" applyAlignment="1">
      <alignment horizontal="center" vertical="center" wrapText="1"/>
    </xf>
    <xf numFmtId="0" fontId="0" fillId="0" borderId="31" xfId="0" applyBorder="1" applyAlignment="1">
      <alignment horizontal="center" vertical="center" wrapText="1"/>
    </xf>
    <xf numFmtId="0" fontId="0" fillId="0" borderId="67" xfId="0" applyBorder="1" applyAlignment="1">
      <alignment vertical="center" wrapText="1"/>
    </xf>
    <xf numFmtId="0" fontId="0" fillId="0" borderId="52" xfId="0" applyBorder="1" applyAlignment="1">
      <alignment vertical="center" wrapText="1"/>
    </xf>
    <xf numFmtId="0" fontId="0" fillId="0" borderId="12" xfId="0" applyBorder="1" applyAlignment="1">
      <alignment vertical="center" wrapText="1"/>
    </xf>
    <xf numFmtId="0" fontId="0" fillId="0" borderId="52" xfId="0" applyBorder="1" applyAlignment="1">
      <alignment horizontal="left" vertical="center" wrapText="1"/>
    </xf>
    <xf numFmtId="0" fontId="0" fillId="0" borderId="12" xfId="0" applyBorder="1" applyAlignment="1">
      <alignment horizontal="left" vertical="center" wrapText="1"/>
    </xf>
    <xf numFmtId="0" fontId="0" fillId="0" borderId="69" xfId="0" applyBorder="1" applyAlignment="1">
      <alignment horizontal="left" vertical="center" wrapText="1"/>
    </xf>
    <xf numFmtId="0" fontId="0" fillId="0" borderId="37" xfId="0" applyBorder="1" applyAlignment="1">
      <alignment vertical="center" wrapText="1"/>
    </xf>
    <xf numFmtId="0" fontId="0" fillId="0" borderId="69" xfId="0" applyBorder="1" applyAlignment="1">
      <alignment vertical="center" wrapText="1"/>
    </xf>
    <xf numFmtId="0" fontId="0" fillId="0" borderId="23" xfId="0" applyBorder="1" applyAlignment="1">
      <alignment horizontal="center" vertical="center"/>
    </xf>
    <xf numFmtId="0" fontId="0" fillId="0" borderId="18" xfId="0" applyBorder="1" applyAlignment="1">
      <alignment horizontal="center" vertical="center"/>
    </xf>
    <xf numFmtId="0" fontId="0" fillId="0" borderId="71" xfId="0" applyBorder="1" applyAlignment="1">
      <alignment vertical="center" wrapText="1"/>
    </xf>
    <xf numFmtId="0" fontId="0" fillId="0" borderId="70" xfId="0" applyBorder="1" applyAlignment="1">
      <alignment vertical="center" wrapText="1"/>
    </xf>
    <xf numFmtId="0" fontId="18" fillId="0" borderId="0" xfId="0" applyFont="1" applyAlignment="1">
      <alignment horizontal="center" vertical="center" wrapText="1"/>
    </xf>
    <xf numFmtId="0" fontId="0" fillId="0" borderId="73" xfId="0" applyBorder="1" applyAlignment="1">
      <alignment horizontal="center" vertical="center" wrapText="1"/>
    </xf>
    <xf numFmtId="0" fontId="0" fillId="0" borderId="65" xfId="0" applyBorder="1" applyAlignment="1">
      <alignment vertical="center" wrapText="1"/>
    </xf>
    <xf numFmtId="0" fontId="18" fillId="14" borderId="2"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74" xfId="0" applyBorder="1" applyAlignment="1">
      <alignment horizontal="center" vertical="center" wrapText="1"/>
    </xf>
    <xf numFmtId="0" fontId="0" fillId="0" borderId="3" xfId="0" applyBorder="1" applyAlignment="1">
      <alignment vertical="center" wrapText="1"/>
    </xf>
    <xf numFmtId="37" fontId="18" fillId="2" borderId="0" xfId="0" applyNumberFormat="1" applyFont="1" applyFill="1"/>
    <xf numFmtId="0" fontId="19" fillId="2" borderId="57" xfId="0" applyFont="1" applyFill="1" applyBorder="1" applyAlignment="1" applyProtection="1">
      <alignment wrapText="1"/>
      <protection locked="0"/>
    </xf>
    <xf numFmtId="0" fontId="18" fillId="2" borderId="57" xfId="0" applyFont="1" applyFill="1" applyBorder="1"/>
    <xf numFmtId="0" fontId="19" fillId="2" borderId="64" xfId="0" applyFont="1" applyFill="1" applyBorder="1" applyAlignment="1" applyProtection="1">
      <alignment wrapText="1"/>
      <protection locked="0"/>
    </xf>
    <xf numFmtId="0" fontId="0" fillId="2" borderId="0" xfId="0" applyFill="1" applyAlignment="1" applyProtection="1">
      <alignment vertical="center" wrapText="1"/>
      <protection locked="0"/>
    </xf>
    <xf numFmtId="0" fontId="19" fillId="2" borderId="56" xfId="0" applyFont="1" applyFill="1" applyBorder="1" applyAlignment="1" applyProtection="1">
      <alignment vertical="center" wrapText="1"/>
      <protection locked="0"/>
    </xf>
    <xf numFmtId="0" fontId="19" fillId="2" borderId="56" xfId="0" applyFont="1" applyFill="1" applyBorder="1" applyAlignment="1">
      <alignment vertical="center"/>
    </xf>
    <xf numFmtId="0" fontId="18" fillId="2" borderId="56" xfId="0" applyFont="1" applyFill="1" applyBorder="1" applyAlignment="1">
      <alignment vertical="center"/>
    </xf>
    <xf numFmtId="0" fontId="55" fillId="0" borderId="56" xfId="0" applyFont="1" applyBorder="1" applyAlignment="1">
      <alignment horizontal="center" vertical="center" wrapText="1"/>
    </xf>
    <xf numFmtId="0" fontId="54" fillId="6" borderId="56" xfId="0" applyFont="1" applyFill="1" applyBorder="1" applyAlignment="1" applyProtection="1">
      <alignment horizontal="center" vertical="center" wrapText="1"/>
      <protection locked="0"/>
    </xf>
    <xf numFmtId="0" fontId="40" fillId="0" borderId="56" xfId="0" applyFont="1" applyBorder="1" applyAlignment="1" applyProtection="1">
      <alignment vertical="center" wrapText="1"/>
      <protection locked="0"/>
    </xf>
    <xf numFmtId="0" fontId="18" fillId="2" borderId="56" xfId="0" applyFont="1" applyFill="1" applyBorder="1" applyAlignment="1" applyProtection="1">
      <alignment vertical="center" wrapText="1"/>
      <protection locked="0"/>
    </xf>
    <xf numFmtId="14" fontId="54" fillId="6" borderId="56" xfId="0" applyNumberFormat="1" applyFont="1" applyFill="1" applyBorder="1" applyAlignment="1" applyProtection="1">
      <alignment horizontal="center" vertical="center"/>
      <protection locked="0"/>
    </xf>
    <xf numFmtId="0" fontId="54" fillId="0" borderId="56" xfId="0" applyFont="1" applyBorder="1" applyAlignment="1">
      <alignment horizontal="center" vertical="center"/>
    </xf>
    <xf numFmtId="0" fontId="18" fillId="2" borderId="56" xfId="0" applyFont="1" applyFill="1" applyBorder="1" applyAlignment="1">
      <alignment vertical="center" wrapText="1"/>
    </xf>
    <xf numFmtId="0" fontId="18" fillId="2" borderId="56" xfId="0" applyFont="1" applyFill="1" applyBorder="1" applyAlignment="1" applyProtection="1">
      <alignment horizontal="justify" vertical="center" wrapText="1"/>
      <protection locked="0"/>
    </xf>
    <xf numFmtId="0" fontId="61" fillId="0" borderId="56" xfId="0" applyFont="1" applyBorder="1" applyAlignment="1">
      <alignment horizontal="center" vertical="center" wrapText="1"/>
    </xf>
    <xf numFmtId="0" fontId="18" fillId="2" borderId="0" xfId="0" applyFont="1" applyFill="1" applyAlignment="1" applyProtection="1">
      <alignment wrapText="1"/>
      <protection locked="0"/>
    </xf>
    <xf numFmtId="0" fontId="61" fillId="6" borderId="56" xfId="0" applyFont="1" applyFill="1" applyBorder="1" applyAlignment="1">
      <alignment horizontal="center" vertical="center"/>
    </xf>
    <xf numFmtId="0" fontId="61" fillId="2" borderId="56" xfId="0" applyFont="1" applyFill="1" applyBorder="1" applyAlignment="1">
      <alignment horizontal="center" vertical="center"/>
    </xf>
    <xf numFmtId="0" fontId="65" fillId="0" borderId="56" xfId="0" applyFont="1" applyBorder="1" applyAlignment="1">
      <alignment vertical="center" wrapText="1"/>
    </xf>
    <xf numFmtId="0" fontId="66" fillId="0" borderId="56" xfId="0" applyFont="1" applyBorder="1" applyAlignment="1">
      <alignment horizontal="center" vertical="center" wrapText="1"/>
    </xf>
    <xf numFmtId="0" fontId="18" fillId="2" borderId="0" xfId="0" applyFont="1" applyFill="1" applyAlignment="1">
      <alignment wrapText="1"/>
    </xf>
    <xf numFmtId="0" fontId="18" fillId="2" borderId="0" xfId="0" applyFont="1" applyFill="1" applyAlignment="1" applyProtection="1">
      <alignment horizontal="justify" wrapText="1"/>
      <protection locked="0"/>
    </xf>
    <xf numFmtId="0" fontId="18" fillId="2" borderId="57" xfId="0" applyFont="1" applyFill="1" applyBorder="1" applyAlignment="1" applyProtection="1">
      <alignment wrapText="1"/>
      <protection locked="0"/>
    </xf>
    <xf numFmtId="0" fontId="18" fillId="2" borderId="56" xfId="0" applyFont="1" applyFill="1" applyBorder="1" applyAlignment="1" applyProtection="1">
      <alignment wrapText="1"/>
      <protection locked="0"/>
    </xf>
    <xf numFmtId="0" fontId="60" fillId="6" borderId="56" xfId="0" applyFont="1" applyFill="1" applyBorder="1" applyAlignment="1">
      <alignment horizontal="center" vertical="center" wrapText="1"/>
    </xf>
    <xf numFmtId="0" fontId="66" fillId="6" borderId="56" xfId="0" applyFont="1" applyFill="1" applyBorder="1" applyAlignment="1">
      <alignment horizontal="center" vertical="center" wrapText="1"/>
    </xf>
    <xf numFmtId="0" fontId="18" fillId="2" borderId="56" xfId="0" applyFont="1" applyFill="1" applyBorder="1" applyAlignment="1">
      <alignment wrapText="1"/>
    </xf>
    <xf numFmtId="0" fontId="18" fillId="2" borderId="57" xfId="0" applyFont="1" applyFill="1" applyBorder="1" applyAlignment="1" applyProtection="1">
      <alignment horizontal="justify" wrapText="1"/>
      <protection locked="0"/>
    </xf>
    <xf numFmtId="0" fontId="18" fillId="2" borderId="56" xfId="0" applyFont="1" applyFill="1" applyBorder="1" applyAlignment="1" applyProtection="1">
      <alignment horizontal="justify" wrapText="1"/>
      <protection locked="0"/>
    </xf>
    <xf numFmtId="0" fontId="40" fillId="2" borderId="0" xfId="0" applyFont="1" applyFill="1" applyAlignment="1">
      <alignment vertical="center"/>
    </xf>
    <xf numFmtId="0" fontId="61" fillId="15" borderId="56" xfId="0" applyFont="1" applyFill="1" applyBorder="1" applyAlignment="1">
      <alignment horizontal="center" vertical="center" wrapText="1"/>
    </xf>
    <xf numFmtId="0" fontId="54" fillId="6" borderId="56" xfId="0" applyFont="1" applyFill="1" applyBorder="1" applyAlignment="1" applyProtection="1">
      <alignment horizontal="center" vertical="center"/>
      <protection locked="0"/>
    </xf>
    <xf numFmtId="0" fontId="54" fillId="6" borderId="56" xfId="0" applyFont="1" applyFill="1" applyBorder="1" applyAlignment="1" applyProtection="1">
      <alignment horizontal="center" vertical="center" wrapText="1"/>
      <protection locked="0"/>
    </xf>
    <xf numFmtId="1" fontId="54" fillId="6" borderId="56" xfId="3" applyNumberFormat="1" applyFont="1" applyFill="1" applyBorder="1" applyAlignment="1" applyProtection="1">
      <alignment horizontal="center" vertical="center"/>
      <protection locked="0"/>
    </xf>
    <xf numFmtId="15" fontId="54" fillId="6" borderId="56" xfId="0" applyNumberFormat="1" applyFont="1" applyFill="1" applyBorder="1" applyAlignment="1" applyProtection="1">
      <alignment horizontal="center" vertical="center" wrapText="1"/>
      <protection locked="0"/>
    </xf>
    <xf numFmtId="0" fontId="54" fillId="0" borderId="80" xfId="0" applyFont="1" applyBorder="1" applyAlignment="1">
      <alignment horizontal="left" vertical="center" wrapText="1"/>
    </xf>
    <xf numFmtId="0" fontId="54" fillId="0" borderId="81" xfId="0" applyFont="1" applyBorder="1" applyAlignment="1">
      <alignment horizontal="left" vertical="center" wrapText="1"/>
    </xf>
    <xf numFmtId="0" fontId="54" fillId="0" borderId="57" xfId="0" applyFont="1" applyBorder="1" applyAlignment="1">
      <alignment horizontal="left" vertical="center" wrapText="1"/>
    </xf>
    <xf numFmtId="0" fontId="53" fillId="0" borderId="56" xfId="0" applyFont="1" applyBorder="1" applyAlignment="1">
      <alignment horizontal="center" vertical="center" wrapText="1"/>
    </xf>
    <xf numFmtId="0" fontId="54" fillId="0" borderId="56" xfId="0" applyFont="1" applyBorder="1" applyAlignment="1">
      <alignment horizontal="center" vertical="center"/>
    </xf>
    <xf numFmtId="0" fontId="54" fillId="6" borderId="56" xfId="0" applyFont="1" applyFill="1" applyBorder="1" applyAlignment="1">
      <alignment horizontal="center" vertical="center"/>
    </xf>
    <xf numFmtId="0" fontId="58" fillId="15" borderId="56" xfId="0" applyFont="1" applyFill="1" applyBorder="1" applyAlignment="1">
      <alignment horizontal="center" vertical="center"/>
    </xf>
    <xf numFmtId="0" fontId="54" fillId="6" borderId="56" xfId="0" applyFont="1" applyFill="1" applyBorder="1" applyAlignment="1" applyProtection="1">
      <alignment horizontal="left" vertical="center" wrapText="1"/>
      <protection locked="0"/>
    </xf>
    <xf numFmtId="0" fontId="53" fillId="0" borderId="56" xfId="0" applyFont="1" applyBorder="1" applyAlignment="1">
      <alignment horizontal="right" vertical="center"/>
    </xf>
    <xf numFmtId="0" fontId="54" fillId="2" borderId="56" xfId="0" applyFont="1" applyFill="1" applyBorder="1" applyAlignment="1">
      <alignment horizontal="center" vertical="center"/>
    </xf>
    <xf numFmtId="0" fontId="54" fillId="0" borderId="56" xfId="0" applyFont="1" applyBorder="1" applyAlignment="1">
      <alignment horizontal="center" vertical="center" wrapText="1"/>
    </xf>
    <xf numFmtId="0" fontId="53" fillId="0" borderId="56" xfId="0" applyFont="1" applyBorder="1" applyAlignment="1">
      <alignment horizontal="left" vertical="center"/>
    </xf>
    <xf numFmtId="0" fontId="26" fillId="0" borderId="80" xfId="0" applyFont="1" applyBorder="1" applyAlignment="1">
      <alignment horizontal="center" vertical="center" wrapText="1"/>
    </xf>
    <xf numFmtId="0" fontId="26" fillId="0" borderId="81" xfId="0" applyFont="1" applyBorder="1" applyAlignment="1">
      <alignment horizontal="center" vertical="center" wrapText="1"/>
    </xf>
    <xf numFmtId="0" fontId="26" fillId="0" borderId="57" xfId="0" applyFont="1" applyBorder="1" applyAlignment="1">
      <alignment horizontal="center" vertical="center" wrapText="1"/>
    </xf>
    <xf numFmtId="0" fontId="53" fillId="6" borderId="56" xfId="0" applyFont="1" applyFill="1" applyBorder="1" applyAlignment="1">
      <alignment horizontal="left" vertical="center" wrapText="1"/>
    </xf>
    <xf numFmtId="14" fontId="54" fillId="6" borderId="56" xfId="0" applyNumberFormat="1" applyFont="1" applyFill="1" applyBorder="1" applyAlignment="1" applyProtection="1">
      <alignment horizontal="center" vertical="center"/>
      <protection locked="0"/>
    </xf>
    <xf numFmtId="0" fontId="53" fillId="6" borderId="56" xfId="0" applyFont="1" applyFill="1" applyBorder="1" applyAlignment="1">
      <alignment horizontal="left" vertical="center"/>
    </xf>
    <xf numFmtId="0" fontId="53" fillId="0" borderId="56" xfId="0" applyFont="1" applyBorder="1" applyAlignment="1">
      <alignment horizontal="center" vertical="center"/>
    </xf>
    <xf numFmtId="0" fontId="53" fillId="15" borderId="56" xfId="0" applyFont="1" applyFill="1" applyBorder="1" applyAlignment="1">
      <alignment horizontal="center" vertical="center" wrapText="1"/>
    </xf>
    <xf numFmtId="0" fontId="54" fillId="6" borderId="56" xfId="0" applyFont="1" applyFill="1" applyBorder="1" applyAlignment="1">
      <alignment horizontal="center" vertical="center" wrapText="1"/>
    </xf>
    <xf numFmtId="0" fontId="54" fillId="2" borderId="56" xfId="0" applyFont="1" applyFill="1" applyBorder="1" applyAlignment="1">
      <alignment horizontal="left" vertical="center" wrapText="1"/>
    </xf>
    <xf numFmtId="0" fontId="58" fillId="15" borderId="80" xfId="0" applyFont="1" applyFill="1" applyBorder="1" applyAlignment="1">
      <alignment horizontal="center" vertical="center"/>
    </xf>
    <xf numFmtId="0" fontId="58" fillId="15" borderId="81" xfId="0" applyFont="1" applyFill="1" applyBorder="1" applyAlignment="1">
      <alignment horizontal="center" vertical="center"/>
    </xf>
    <xf numFmtId="0" fontId="58" fillId="15" borderId="57" xfId="0" applyFont="1" applyFill="1" applyBorder="1" applyAlignment="1">
      <alignment horizontal="center" vertical="center"/>
    </xf>
    <xf numFmtId="0" fontId="53" fillId="15" borderId="56" xfId="0" applyFont="1" applyFill="1" applyBorder="1" applyAlignment="1">
      <alignment horizontal="center" vertical="center"/>
    </xf>
    <xf numFmtId="0" fontId="54" fillId="2" borderId="56" xfId="0" applyFont="1" applyFill="1" applyBorder="1" applyAlignment="1">
      <alignment horizontal="center" vertical="center" wrapText="1"/>
    </xf>
    <xf numFmtId="0" fontId="54" fillId="2" borderId="58" xfId="0" applyFont="1" applyFill="1" applyBorder="1" applyAlignment="1" applyProtection="1">
      <alignment horizontal="center" vertical="center"/>
      <protection locked="0"/>
    </xf>
    <xf numFmtId="0" fontId="54" fillId="2" borderId="50" xfId="0" applyFont="1" applyFill="1" applyBorder="1" applyAlignment="1" applyProtection="1">
      <alignment horizontal="center" vertical="center"/>
      <protection locked="0"/>
    </xf>
    <xf numFmtId="0" fontId="54" fillId="2" borderId="59" xfId="0" applyFont="1" applyFill="1" applyBorder="1" applyAlignment="1" applyProtection="1">
      <alignment horizontal="center" vertical="center"/>
      <protection locked="0"/>
    </xf>
    <xf numFmtId="0" fontId="54" fillId="2" borderId="60" xfId="0" applyFont="1" applyFill="1" applyBorder="1" applyAlignment="1" applyProtection="1">
      <alignment horizontal="center" vertical="center"/>
      <protection locked="0"/>
    </xf>
    <xf numFmtId="0" fontId="54" fillId="2" borderId="0" xfId="0" applyFont="1" applyFill="1" applyAlignment="1" applyProtection="1">
      <alignment horizontal="center" vertical="center"/>
      <protection locked="0"/>
    </xf>
    <xf numFmtId="0" fontId="54" fillId="2" borderId="61" xfId="0" applyFont="1" applyFill="1" applyBorder="1" applyAlignment="1" applyProtection="1">
      <alignment horizontal="center" vertical="center"/>
      <protection locked="0"/>
    </xf>
    <xf numFmtId="0" fontId="54" fillId="2" borderId="62" xfId="0" applyFont="1" applyFill="1" applyBorder="1" applyAlignment="1" applyProtection="1">
      <alignment horizontal="center" vertical="center"/>
      <protection locked="0"/>
    </xf>
    <xf numFmtId="0" fontId="54" fillId="2" borderId="26" xfId="0" applyFont="1" applyFill="1" applyBorder="1" applyAlignment="1" applyProtection="1">
      <alignment horizontal="center" vertical="center"/>
      <protection locked="0"/>
    </xf>
    <xf numFmtId="0" fontId="54" fillId="2" borderId="63" xfId="0" applyFont="1" applyFill="1" applyBorder="1" applyAlignment="1" applyProtection="1">
      <alignment horizontal="center" vertical="center"/>
      <protection locked="0"/>
    </xf>
    <xf numFmtId="0" fontId="19" fillId="2" borderId="58" xfId="0" applyFont="1" applyFill="1" applyBorder="1" applyAlignment="1" applyProtection="1">
      <alignment horizontal="center" vertical="center" wrapText="1"/>
      <protection locked="0"/>
    </xf>
    <xf numFmtId="0" fontId="19" fillId="2" borderId="50" xfId="0" applyFont="1" applyFill="1" applyBorder="1" applyAlignment="1" applyProtection="1">
      <alignment horizontal="center" vertical="center" wrapText="1"/>
      <protection locked="0"/>
    </xf>
    <xf numFmtId="0" fontId="19" fillId="2" borderId="59" xfId="0" applyFont="1" applyFill="1" applyBorder="1" applyAlignment="1" applyProtection="1">
      <alignment horizontal="center" vertical="center" wrapText="1"/>
      <protection locked="0"/>
    </xf>
    <xf numFmtId="0" fontId="19" fillId="2" borderId="60" xfId="0" applyFont="1" applyFill="1" applyBorder="1" applyAlignment="1" applyProtection="1">
      <alignment horizontal="center" vertical="center" wrapText="1"/>
      <protection locked="0"/>
    </xf>
    <xf numFmtId="0" fontId="19" fillId="2" borderId="0" xfId="0" applyFont="1" applyFill="1" applyAlignment="1" applyProtection="1">
      <alignment horizontal="center" vertical="center" wrapText="1"/>
      <protection locked="0"/>
    </xf>
    <xf numFmtId="0" fontId="19" fillId="2" borderId="61" xfId="0" applyFont="1" applyFill="1" applyBorder="1" applyAlignment="1" applyProtection="1">
      <alignment horizontal="center" vertical="center" wrapText="1"/>
      <protection locked="0"/>
    </xf>
    <xf numFmtId="0" fontId="19" fillId="2" borderId="62" xfId="0" applyFont="1" applyFill="1" applyBorder="1" applyAlignment="1" applyProtection="1">
      <alignment horizontal="center" vertical="center" wrapText="1"/>
      <protection locked="0"/>
    </xf>
    <xf numFmtId="0" fontId="19" fillId="2" borderId="26" xfId="0" applyFont="1" applyFill="1" applyBorder="1" applyAlignment="1" applyProtection="1">
      <alignment horizontal="center" vertical="center" wrapText="1"/>
      <protection locked="0"/>
    </xf>
    <xf numFmtId="0" fontId="19" fillId="2" borderId="63" xfId="0" applyFont="1" applyFill="1" applyBorder="1" applyAlignment="1" applyProtection="1">
      <alignment horizontal="center" vertical="center" wrapText="1"/>
      <protection locked="0"/>
    </xf>
    <xf numFmtId="0" fontId="27" fillId="2" borderId="80" xfId="0" applyFont="1" applyFill="1" applyBorder="1" applyAlignment="1" applyProtection="1">
      <alignment horizontal="left" vertical="center" wrapText="1"/>
      <protection locked="0"/>
    </xf>
    <xf numFmtId="0" fontId="27" fillId="2" borderId="81" xfId="0" applyFont="1" applyFill="1" applyBorder="1" applyAlignment="1" applyProtection="1">
      <alignment horizontal="left" vertical="center" wrapText="1"/>
      <protection locked="0"/>
    </xf>
    <xf numFmtId="0" fontId="27" fillId="2" borderId="57" xfId="0" applyFont="1" applyFill="1" applyBorder="1" applyAlignment="1" applyProtection="1">
      <alignment horizontal="left" vertical="center" wrapText="1"/>
      <protection locked="0"/>
    </xf>
    <xf numFmtId="0" fontId="26" fillId="0" borderId="80" xfId="0" applyFont="1" applyBorder="1" applyAlignment="1">
      <alignment horizontal="left" vertical="center" wrapText="1"/>
    </xf>
    <xf numFmtId="0" fontId="26" fillId="0" borderId="81" xfId="0" applyFont="1" applyBorder="1" applyAlignment="1">
      <alignment horizontal="left" vertical="center" wrapText="1"/>
    </xf>
    <xf numFmtId="0" fontId="26" fillId="0" borderId="57" xfId="0" applyFont="1" applyBorder="1" applyAlignment="1">
      <alignment horizontal="left" vertical="center" wrapText="1"/>
    </xf>
    <xf numFmtId="0" fontId="26" fillId="2" borderId="50" xfId="0" applyFont="1" applyFill="1" applyBorder="1" applyAlignment="1" applyProtection="1">
      <alignment horizontal="center" vertical="center" wrapText="1"/>
      <protection locked="0"/>
    </xf>
    <xf numFmtId="0" fontId="26" fillId="2" borderId="0" xfId="0" applyFont="1" applyFill="1" applyAlignment="1" applyProtection="1">
      <alignment horizontal="center" vertical="center" wrapText="1"/>
      <protection locked="0"/>
    </xf>
    <xf numFmtId="0" fontId="26" fillId="2" borderId="26" xfId="0" applyFont="1" applyFill="1" applyBorder="1" applyAlignment="1" applyProtection="1">
      <alignment horizontal="center" vertical="center" wrapText="1"/>
      <protection locked="0"/>
    </xf>
    <xf numFmtId="0" fontId="19" fillId="2" borderId="80" xfId="0" applyFont="1" applyFill="1" applyBorder="1" applyAlignment="1" applyProtection="1">
      <alignment horizontal="center" vertical="center" wrapText="1"/>
      <protection locked="0"/>
    </xf>
    <xf numFmtId="0" fontId="19" fillId="2" borderId="81" xfId="0" applyFont="1" applyFill="1" applyBorder="1" applyAlignment="1" applyProtection="1">
      <alignment horizontal="center" vertical="center" wrapText="1"/>
      <protection locked="0"/>
    </xf>
    <xf numFmtId="0" fontId="19" fillId="2" borderId="57" xfId="0" applyFont="1" applyFill="1" applyBorder="1" applyAlignment="1" applyProtection="1">
      <alignment horizontal="center" vertical="center" wrapText="1"/>
      <protection locked="0"/>
    </xf>
    <xf numFmtId="0" fontId="56" fillId="6" borderId="56" xfId="0" applyFont="1" applyFill="1" applyBorder="1" applyAlignment="1">
      <alignment horizontal="center" vertical="center" wrapText="1"/>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0" fillId="0" borderId="43" xfId="0" applyBorder="1" applyAlignment="1">
      <alignment horizontal="center" vertical="center" wrapText="1"/>
    </xf>
    <xf numFmtId="0" fontId="0" fillId="0" borderId="27" xfId="0" applyBorder="1" applyAlignment="1">
      <alignment horizontal="center" vertical="center" wrapText="1"/>
    </xf>
    <xf numFmtId="0" fontId="21" fillId="0" borderId="0" xfId="0" applyFont="1" applyAlignment="1">
      <alignment vertical="top" wrapText="1"/>
    </xf>
    <xf numFmtId="0" fontId="0" fillId="0" borderId="25" xfId="0" applyBorder="1" applyAlignment="1">
      <alignment horizontal="center" vertical="center" wrapText="1"/>
    </xf>
    <xf numFmtId="0" fontId="0" fillId="0" borderId="45" xfId="0" applyBorder="1" applyAlignment="1">
      <alignment horizontal="center" vertical="center" wrapText="1"/>
    </xf>
    <xf numFmtId="0" fontId="0" fillId="0" borderId="55" xfId="0"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34" xfId="0" applyBorder="1" applyAlignment="1">
      <alignment horizontal="center" vertical="center" wrapText="1"/>
    </xf>
    <xf numFmtId="0" fontId="0" fillId="0" borderId="2" xfId="0" applyBorder="1" applyAlignment="1">
      <alignment horizontal="center" vertical="center" wrapText="1"/>
    </xf>
    <xf numFmtId="0" fontId="0" fillId="0" borderId="73" xfId="0" applyBorder="1" applyAlignment="1">
      <alignment horizontal="center" vertical="center" wrapText="1"/>
    </xf>
    <xf numFmtId="0" fontId="0" fillId="0" borderId="41" xfId="0" applyBorder="1" applyAlignment="1">
      <alignment horizontal="center" vertical="center" wrapText="1"/>
    </xf>
    <xf numFmtId="0" fontId="0" fillId="0" borderId="66" xfId="0" applyBorder="1" applyAlignment="1">
      <alignment horizontal="center" vertical="center" wrapText="1"/>
    </xf>
    <xf numFmtId="0" fontId="0" fillId="0" borderId="72" xfId="0" applyBorder="1" applyAlignment="1">
      <alignment horizontal="center" vertical="center" wrapText="1"/>
    </xf>
    <xf numFmtId="0" fontId="0" fillId="0" borderId="66" xfId="0" applyBorder="1" applyAlignment="1">
      <alignment horizontal="center" vertical="center"/>
    </xf>
    <xf numFmtId="0" fontId="0" fillId="0" borderId="30" xfId="0" applyBorder="1" applyAlignment="1">
      <alignment horizontal="center" vertical="center" wrapText="1"/>
    </xf>
    <xf numFmtId="0" fontId="0" fillId="0" borderId="23" xfId="0" applyBorder="1" applyAlignment="1">
      <alignment horizontal="center" vertical="center" wrapText="1"/>
    </xf>
    <xf numFmtId="0" fontId="0" fillId="0" borderId="1" xfId="0" applyBorder="1" applyAlignment="1">
      <alignment horizontal="center" vertical="center" wrapText="1"/>
    </xf>
    <xf numFmtId="0" fontId="0" fillId="0" borderId="31" xfId="0" applyBorder="1" applyAlignment="1">
      <alignment horizontal="center" vertical="center" wrapText="1"/>
    </xf>
    <xf numFmtId="0" fontId="0" fillId="0" borderId="53" xfId="0" applyBorder="1" applyAlignment="1">
      <alignment horizontal="center" vertical="center" wrapText="1"/>
    </xf>
    <xf numFmtId="0" fontId="0" fillId="0" borderId="44" xfId="0" applyBorder="1" applyAlignment="1">
      <alignment horizontal="center" vertical="center" wrapText="1"/>
    </xf>
    <xf numFmtId="0" fontId="0" fillId="0" borderId="36" xfId="0" applyBorder="1" applyAlignment="1">
      <alignment horizontal="center" vertical="center" wrapText="1"/>
    </xf>
    <xf numFmtId="0" fontId="0" fillId="0" borderId="29" xfId="0" applyBorder="1" applyAlignment="1">
      <alignment horizontal="center" vertical="center" wrapText="1"/>
    </xf>
    <xf numFmtId="0" fontId="60" fillId="0" borderId="56" xfId="0" applyFont="1" applyBorder="1" applyAlignment="1">
      <alignment horizontal="center" vertical="center" wrapText="1"/>
    </xf>
    <xf numFmtId="1" fontId="69" fillId="0" borderId="56" xfId="0" applyNumberFormat="1" applyFont="1" applyBorder="1" applyAlignment="1">
      <alignment horizontal="center" vertical="center" wrapText="1"/>
    </xf>
    <xf numFmtId="1" fontId="61" fillId="0" borderId="56" xfId="0" applyNumberFormat="1" applyFont="1" applyBorder="1" applyAlignment="1">
      <alignment horizontal="center" vertical="center" wrapText="1"/>
    </xf>
    <xf numFmtId="0" fontId="61" fillId="6" borderId="56" xfId="0" applyFont="1" applyFill="1" applyBorder="1" applyAlignment="1">
      <alignment horizontal="center" vertical="center"/>
    </xf>
    <xf numFmtId="0" fontId="61" fillId="0" borderId="56" xfId="0" applyFont="1" applyBorder="1" applyAlignment="1">
      <alignment horizontal="center" vertical="center" wrapText="1"/>
    </xf>
    <xf numFmtId="0" fontId="60" fillId="15" borderId="56" xfId="0" applyFont="1" applyFill="1" applyBorder="1" applyAlignment="1">
      <alignment horizontal="center" vertical="center"/>
    </xf>
    <xf numFmtId="0" fontId="61" fillId="2" borderId="56" xfId="0" applyFont="1" applyFill="1" applyBorder="1" applyAlignment="1">
      <alignment horizontal="center" vertical="center"/>
    </xf>
    <xf numFmtId="0" fontId="62" fillId="0" borderId="56" xfId="0" applyFont="1" applyBorder="1" applyAlignment="1">
      <alignment horizontal="center" vertical="center" wrapText="1"/>
    </xf>
    <xf numFmtId="0" fontId="63" fillId="6" borderId="56" xfId="1" applyFont="1" applyFill="1" applyBorder="1" applyAlignment="1" applyProtection="1">
      <alignment horizontal="center" vertical="center" wrapText="1"/>
      <protection locked="0"/>
    </xf>
    <xf numFmtId="1" fontId="61" fillId="0" borderId="56" xfId="3" applyNumberFormat="1" applyFont="1" applyFill="1" applyBorder="1" applyAlignment="1" applyProtection="1">
      <alignment horizontal="center" vertical="center" wrapText="1"/>
    </xf>
    <xf numFmtId="9" fontId="61" fillId="6" borderId="56" xfId="3" applyFont="1" applyFill="1" applyBorder="1" applyAlignment="1" applyProtection="1">
      <alignment horizontal="center" vertical="center" wrapText="1"/>
      <protection locked="0"/>
    </xf>
    <xf numFmtId="0" fontId="61" fillId="0" borderId="56" xfId="0" applyFont="1" applyBorder="1" applyAlignment="1">
      <alignment horizontal="center" vertical="center"/>
    </xf>
    <xf numFmtId="0" fontId="68" fillId="0" borderId="56" xfId="0" applyFont="1" applyBorder="1" applyAlignment="1">
      <alignment horizontal="center" vertical="center" wrapText="1"/>
    </xf>
    <xf numFmtId="0" fontId="64" fillId="0" borderId="56" xfId="0" applyFont="1" applyBorder="1" applyAlignment="1">
      <alignment horizontal="center" vertical="center" wrapText="1"/>
    </xf>
    <xf numFmtId="0" fontId="61" fillId="6" borderId="56" xfId="0" applyFont="1" applyFill="1" applyBorder="1" applyAlignment="1">
      <alignment horizontal="center" vertical="center" wrapText="1"/>
    </xf>
    <xf numFmtId="0" fontId="61" fillId="0" borderId="56" xfId="0" applyFont="1" applyBorder="1" applyAlignment="1" applyProtection="1">
      <alignment horizontal="center" vertical="center"/>
      <protection locked="0"/>
    </xf>
    <xf numFmtId="0" fontId="61" fillId="0" borderId="56" xfId="0" applyFont="1" applyBorder="1" applyAlignment="1">
      <alignment horizontal="center" vertical="center" wrapText="1" shrinkToFit="1"/>
    </xf>
    <xf numFmtId="1" fontId="61" fillId="0" borderId="56" xfId="0" applyNumberFormat="1" applyFont="1" applyBorder="1" applyAlignment="1" applyProtection="1">
      <alignment horizontal="center" vertical="center" wrapText="1"/>
      <protection locked="0"/>
    </xf>
    <xf numFmtId="15" fontId="61" fillId="6" borderId="56" xfId="0" applyNumberFormat="1" applyFont="1" applyFill="1" applyBorder="1" applyAlignment="1" applyProtection="1">
      <alignment horizontal="center" vertical="center" wrapText="1"/>
      <protection locked="0"/>
    </xf>
    <xf numFmtId="1" fontId="61" fillId="0" borderId="56" xfId="0" applyNumberFormat="1" applyFont="1" applyBorder="1" applyAlignment="1">
      <alignment horizontal="center" vertical="center"/>
    </xf>
    <xf numFmtId="0" fontId="59" fillId="15" borderId="56" xfId="0" applyFont="1" applyFill="1" applyBorder="1" applyAlignment="1">
      <alignment horizontal="center" vertical="center"/>
    </xf>
    <xf numFmtId="0" fontId="60" fillId="6" borderId="56" xfId="0" applyFont="1" applyFill="1" applyBorder="1" applyAlignment="1">
      <alignment horizontal="left" vertical="center" wrapText="1"/>
    </xf>
    <xf numFmtId="14" fontId="61" fillId="6" borderId="56" xfId="0" applyNumberFormat="1" applyFont="1" applyFill="1" applyBorder="1" applyAlignment="1" applyProtection="1">
      <alignment horizontal="center" vertical="center"/>
      <protection locked="0"/>
    </xf>
    <xf numFmtId="0" fontId="61" fillId="6" borderId="56" xfId="0" applyFont="1" applyFill="1" applyBorder="1" applyAlignment="1" applyProtection="1">
      <alignment horizontal="center" vertical="center"/>
      <protection locked="0"/>
    </xf>
    <xf numFmtId="0" fontId="60" fillId="6" borderId="56" xfId="0" applyFont="1" applyFill="1" applyBorder="1" applyAlignment="1">
      <alignment horizontal="left" vertical="center"/>
    </xf>
    <xf numFmtId="1" fontId="60" fillId="0" borderId="56" xfId="0" applyNumberFormat="1" applyFont="1" applyBorder="1" applyAlignment="1">
      <alignment horizontal="center" vertical="center"/>
    </xf>
    <xf numFmtId="0" fontId="60" fillId="0" borderId="56" xfId="0" applyFont="1" applyBorder="1" applyAlignment="1">
      <alignment horizontal="left" vertical="center" wrapText="1"/>
    </xf>
    <xf numFmtId="14" fontId="61" fillId="2" borderId="56" xfId="0" applyNumberFormat="1" applyFont="1" applyFill="1" applyBorder="1" applyAlignment="1" applyProtection="1">
      <alignment horizontal="center" vertical="center" wrapText="1"/>
      <protection locked="0"/>
    </xf>
    <xf numFmtId="0" fontId="61" fillId="2" borderId="56" xfId="0" applyFont="1" applyFill="1" applyBorder="1" applyAlignment="1" applyProtection="1">
      <alignment horizontal="center" vertical="center" wrapText="1"/>
      <protection locked="0"/>
    </xf>
    <xf numFmtId="0" fontId="60" fillId="0" borderId="56" xfId="0" applyFont="1" applyBorder="1" applyAlignment="1">
      <alignment horizontal="right" vertical="center"/>
    </xf>
    <xf numFmtId="0" fontId="61" fillId="0" borderId="56" xfId="0" applyFont="1" applyBorder="1" applyAlignment="1" applyProtection="1">
      <alignment horizontal="center" vertical="center" wrapText="1"/>
      <protection locked="0"/>
    </xf>
    <xf numFmtId="0" fontId="67" fillId="0" borderId="56" xfId="0" applyFont="1" applyBorder="1" applyAlignment="1">
      <alignment horizontal="left" vertical="center" wrapText="1"/>
    </xf>
    <xf numFmtId="0" fontId="60" fillId="15" borderId="56" xfId="0" applyFont="1" applyFill="1" applyBorder="1" applyAlignment="1">
      <alignment horizontal="center" vertical="center" wrapText="1"/>
    </xf>
    <xf numFmtId="0" fontId="54" fillId="2" borderId="76" xfId="0" applyFont="1" applyFill="1" applyBorder="1" applyAlignment="1" applyProtection="1">
      <alignment horizontal="center" vertical="center"/>
      <protection locked="0"/>
    </xf>
    <xf numFmtId="0" fontId="61" fillId="6" borderId="56" xfId="0" applyFont="1" applyFill="1" applyBorder="1" applyAlignment="1" applyProtection="1">
      <alignment horizontal="center" vertical="center" wrapText="1"/>
      <protection locked="0"/>
    </xf>
    <xf numFmtId="37" fontId="61" fillId="0" borderId="56" xfId="0" applyNumberFormat="1" applyFont="1" applyBorder="1" applyAlignment="1">
      <alignment horizontal="center" vertical="center"/>
    </xf>
    <xf numFmtId="0" fontId="26" fillId="2" borderId="59" xfId="0" applyFont="1" applyFill="1" applyBorder="1" applyAlignment="1" applyProtection="1">
      <alignment horizontal="center" vertical="center" wrapText="1"/>
      <protection locked="0"/>
    </xf>
    <xf numFmtId="0" fontId="26" fillId="2" borderId="61" xfId="0" applyFont="1" applyFill="1" applyBorder="1" applyAlignment="1" applyProtection="1">
      <alignment horizontal="center" vertical="center" wrapText="1"/>
      <protection locked="0"/>
    </xf>
    <xf numFmtId="0" fontId="26" fillId="2" borderId="63" xfId="0" applyFont="1" applyFill="1" applyBorder="1" applyAlignment="1" applyProtection="1">
      <alignment horizontal="center" vertical="center" wrapText="1"/>
      <protection locked="0"/>
    </xf>
    <xf numFmtId="0" fontId="60" fillId="0" borderId="56" xfId="0" applyFont="1" applyBorder="1" applyAlignment="1">
      <alignment horizontal="right" vertical="center" wrapText="1"/>
    </xf>
    <xf numFmtId="165" fontId="62" fillId="2" borderId="56" xfId="0" applyNumberFormat="1" applyFont="1" applyFill="1" applyBorder="1" applyAlignment="1">
      <alignment horizontal="center" vertical="center" wrapText="1"/>
    </xf>
    <xf numFmtId="0" fontId="57" fillId="0" borderId="80" xfId="0" applyFont="1" applyBorder="1" applyAlignment="1">
      <alignment horizontal="center" vertical="center" wrapText="1"/>
    </xf>
    <xf numFmtId="0" fontId="57" fillId="0" borderId="81" xfId="0" applyFont="1" applyBorder="1" applyAlignment="1">
      <alignment horizontal="center" vertical="center" wrapText="1"/>
    </xf>
    <xf numFmtId="0" fontId="57" fillId="0" borderId="57" xfId="0" applyFont="1" applyBorder="1" applyAlignment="1">
      <alignment horizontal="center" vertical="center" wrapText="1"/>
    </xf>
    <xf numFmtId="0" fontId="26" fillId="2" borderId="58" xfId="0" applyFont="1" applyFill="1" applyBorder="1" applyAlignment="1" applyProtection="1">
      <alignment horizontal="center" vertical="center" wrapText="1"/>
      <protection locked="0"/>
    </xf>
    <xf numFmtId="0" fontId="26" fillId="2" borderId="60" xfId="0" applyFont="1" applyFill="1" applyBorder="1" applyAlignment="1" applyProtection="1">
      <alignment horizontal="center" vertical="center" wrapText="1"/>
      <protection locked="0"/>
    </xf>
    <xf numFmtId="0" fontId="26" fillId="2" borderId="62" xfId="0" applyFont="1" applyFill="1" applyBorder="1" applyAlignment="1" applyProtection="1">
      <alignment horizontal="center" vertical="center" wrapText="1"/>
      <protection locked="0"/>
    </xf>
    <xf numFmtId="0" fontId="60" fillId="6" borderId="56" xfId="0" applyFont="1" applyFill="1" applyBorder="1" applyAlignment="1">
      <alignment horizontal="center" vertical="center"/>
    </xf>
    <xf numFmtId="0" fontId="62" fillId="0" borderId="56" xfId="0" applyFont="1" applyBorder="1" applyAlignment="1">
      <alignment horizontal="left" vertical="center" wrapText="1"/>
    </xf>
    <xf numFmtId="165" fontId="67" fillId="0" borderId="56" xfId="0" applyNumberFormat="1" applyFont="1" applyBorder="1" applyAlignment="1">
      <alignment horizontal="center" vertical="center" wrapText="1"/>
    </xf>
    <xf numFmtId="0" fontId="60" fillId="0" borderId="56" xfId="0" applyFont="1" applyBorder="1" applyAlignment="1">
      <alignment horizontal="center" vertical="center"/>
    </xf>
    <xf numFmtId="0" fontId="60" fillId="6" borderId="56" xfId="0" applyFont="1" applyFill="1" applyBorder="1" applyAlignment="1">
      <alignment horizontal="center" vertical="center" wrapText="1"/>
    </xf>
    <xf numFmtId="0" fontId="70" fillId="0" borderId="56" xfId="0" applyFont="1" applyBorder="1" applyAlignment="1">
      <alignment horizontal="center" vertical="center" wrapText="1"/>
    </xf>
    <xf numFmtId="1" fontId="61" fillId="2" borderId="56" xfId="0" applyNumberFormat="1" applyFont="1" applyFill="1" applyBorder="1" applyAlignment="1">
      <alignment horizontal="center" vertical="center"/>
    </xf>
    <xf numFmtId="0" fontId="54" fillId="2" borderId="75" xfId="0" applyFont="1" applyFill="1" applyBorder="1" applyAlignment="1" applyProtection="1">
      <alignment horizontal="center" vertical="center"/>
      <protection locked="0"/>
    </xf>
    <xf numFmtId="1" fontId="60" fillId="0" borderId="56" xfId="0" applyNumberFormat="1" applyFont="1" applyBorder="1" applyAlignment="1">
      <alignment horizontal="center" vertical="center" wrapText="1"/>
    </xf>
    <xf numFmtId="0" fontId="22" fillId="3" borderId="27"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 fillId="2" borderId="27"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44"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2" fillId="3" borderId="27"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18" fillId="0" borderId="2" xfId="0" applyFont="1" applyBorder="1" applyAlignment="1">
      <alignment horizontal="center" vertical="center" wrapText="1"/>
    </xf>
    <xf numFmtId="0" fontId="22" fillId="3" borderId="9"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5" xfId="0" applyFont="1" applyBorder="1" applyAlignment="1">
      <alignment horizontal="center" vertical="center" wrapText="1"/>
    </xf>
    <xf numFmtId="0" fontId="22" fillId="3" borderId="28" xfId="0" applyFont="1" applyFill="1" applyBorder="1" applyAlignment="1">
      <alignment horizontal="left" vertical="center" wrapText="1"/>
    </xf>
    <xf numFmtId="0" fontId="22" fillId="3" borderId="24" xfId="0" applyFont="1" applyFill="1" applyBorder="1" applyAlignment="1">
      <alignment horizontal="left" vertical="center" wrapText="1"/>
    </xf>
    <xf numFmtId="0" fontId="22" fillId="3" borderId="17" xfId="0" applyFont="1" applyFill="1" applyBorder="1" applyAlignment="1">
      <alignment horizontal="left" vertical="center" wrapText="1"/>
    </xf>
    <xf numFmtId="0" fontId="22" fillId="3" borderId="14" xfId="0" applyFont="1" applyFill="1" applyBorder="1" applyAlignment="1">
      <alignment horizontal="left" vertical="center" wrapText="1"/>
    </xf>
    <xf numFmtId="0" fontId="22" fillId="3" borderId="12" xfId="0" applyFont="1" applyFill="1" applyBorder="1" applyAlignment="1">
      <alignment horizontal="center" vertical="center" wrapText="1"/>
    </xf>
    <xf numFmtId="0" fontId="18" fillId="0" borderId="12" xfId="0" applyFont="1" applyBorder="1" applyAlignment="1">
      <alignment horizontal="center" vertical="center" wrapText="1"/>
    </xf>
    <xf numFmtId="0" fontId="22" fillId="3" borderId="15"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2" fillId="3" borderId="0" xfId="0" applyFont="1" applyFill="1" applyAlignment="1">
      <alignment horizontal="center" vertical="center" wrapText="1"/>
    </xf>
    <xf numFmtId="0" fontId="22" fillId="3" borderId="17"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37" xfId="0" applyFont="1" applyFill="1" applyBorder="1" applyAlignment="1">
      <alignment horizontal="center" vertical="center" wrapText="1"/>
    </xf>
    <xf numFmtId="0" fontId="22" fillId="0" borderId="38" xfId="0" applyFont="1" applyBorder="1" applyAlignment="1">
      <alignment horizontal="center" vertical="center"/>
    </xf>
    <xf numFmtId="0" fontId="22" fillId="0" borderId="30" xfId="0" applyFont="1" applyBorder="1" applyAlignment="1">
      <alignment horizontal="center" vertical="center"/>
    </xf>
    <xf numFmtId="0" fontId="22" fillId="0" borderId="4" xfId="0" applyFont="1" applyBorder="1" applyAlignment="1">
      <alignment horizontal="center" vertical="center"/>
    </xf>
    <xf numFmtId="0" fontId="22" fillId="3" borderId="27" xfId="0" applyFont="1" applyFill="1" applyBorder="1" applyAlignment="1">
      <alignment horizontal="center"/>
    </xf>
    <xf numFmtId="0" fontId="22" fillId="3" borderId="2" xfId="0" applyFont="1" applyFill="1" applyBorder="1" applyAlignment="1">
      <alignment horizontal="center"/>
    </xf>
    <xf numFmtId="0" fontId="22" fillId="3" borderId="5" xfId="0" applyFont="1" applyFill="1" applyBorder="1" applyAlignment="1">
      <alignment horizontal="center"/>
    </xf>
    <xf numFmtId="0" fontId="22" fillId="3" borderId="2" xfId="0" applyFont="1" applyFill="1" applyBorder="1" applyAlignment="1">
      <alignment horizontal="center" vertical="center"/>
    </xf>
    <xf numFmtId="0" fontId="18" fillId="0" borderId="9" xfId="0" applyFont="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locked="0"/>
    </xf>
    <xf numFmtId="0" fontId="22" fillId="3" borderId="27"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40" xfId="0" applyFont="1" applyFill="1" applyBorder="1" applyAlignment="1">
      <alignment horizontal="center" vertical="center"/>
    </xf>
    <xf numFmtId="0" fontId="22" fillId="3" borderId="42" xfId="0" applyFont="1" applyFill="1" applyBorder="1" applyAlignment="1">
      <alignment horizontal="center" vertical="center"/>
    </xf>
    <xf numFmtId="0" fontId="22" fillId="3" borderId="28" xfId="0" applyFont="1" applyFill="1" applyBorder="1" applyAlignment="1">
      <alignment horizontal="center" vertical="center"/>
    </xf>
    <xf numFmtId="0" fontId="22" fillId="3" borderId="17" xfId="0" applyFont="1" applyFill="1" applyBorder="1" applyAlignment="1">
      <alignment horizontal="center" vertical="center"/>
    </xf>
    <xf numFmtId="0" fontId="18" fillId="0" borderId="2" xfId="0" applyFont="1" applyBorder="1" applyAlignment="1" applyProtection="1">
      <alignment horizontal="center" vertical="center" wrapText="1"/>
      <protection locked="0"/>
    </xf>
    <xf numFmtId="165" fontId="39" fillId="0" borderId="2" xfId="0" applyNumberFormat="1" applyFont="1" applyBorder="1" applyAlignment="1" applyProtection="1">
      <alignment horizontal="center" vertical="center" wrapText="1"/>
      <protection locked="0"/>
    </xf>
    <xf numFmtId="0" fontId="18" fillId="0" borderId="27" xfId="0" applyFont="1" applyBorder="1" applyAlignment="1">
      <alignment horizontal="center" vertical="center" wrapText="1"/>
    </xf>
    <xf numFmtId="165" fontId="18" fillId="0" borderId="2" xfId="0" applyNumberFormat="1" applyFont="1" applyBorder="1" applyAlignment="1" applyProtection="1">
      <alignment horizontal="center" vertical="center" wrapText="1"/>
      <protection locked="0"/>
    </xf>
    <xf numFmtId="0" fontId="22" fillId="3" borderId="24"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40"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9" xfId="0" applyFont="1" applyFill="1" applyBorder="1" applyAlignment="1">
      <alignment horizontal="center" vertical="center"/>
    </xf>
    <xf numFmtId="0" fontId="23" fillId="0" borderId="2" xfId="0" applyFont="1" applyBorder="1" applyAlignment="1">
      <alignment horizontal="center" vertical="center" wrapText="1"/>
    </xf>
    <xf numFmtId="0" fontId="23" fillId="3" borderId="40" xfId="0" applyFont="1" applyFill="1" applyBorder="1" applyAlignment="1">
      <alignment horizontal="center" vertical="center" wrapText="1"/>
    </xf>
    <xf numFmtId="0" fontId="23" fillId="3" borderId="24" xfId="0" applyFont="1" applyFill="1" applyBorder="1" applyAlignment="1">
      <alignment horizontal="center" vertical="center" wrapText="1"/>
    </xf>
    <xf numFmtId="0" fontId="23" fillId="3" borderId="42"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18" fillId="2" borderId="31" xfId="0" applyFont="1" applyFill="1" applyBorder="1" applyAlignment="1">
      <alignment horizontal="center" vertical="center"/>
    </xf>
    <xf numFmtId="0" fontId="18" fillId="2" borderId="2" xfId="0" applyFont="1" applyFill="1" applyBorder="1" applyAlignment="1">
      <alignment horizontal="center" vertical="center"/>
    </xf>
    <xf numFmtId="0" fontId="22" fillId="0" borderId="40" xfId="0" applyFont="1" applyBorder="1" applyAlignment="1">
      <alignment horizontal="center" vertical="center"/>
    </xf>
    <xf numFmtId="0" fontId="22" fillId="0" borderId="24" xfId="0" applyFont="1" applyBorder="1" applyAlignment="1">
      <alignment horizontal="center" vertical="center"/>
    </xf>
    <xf numFmtId="0" fontId="22" fillId="0" borderId="42" xfId="0" applyFont="1" applyBorder="1" applyAlignment="1">
      <alignment horizontal="center" vertical="center"/>
    </xf>
    <xf numFmtId="0" fontId="22" fillId="0" borderId="14" xfId="0" applyFont="1" applyBorder="1" applyAlignment="1">
      <alignment horizontal="center" vertical="center"/>
    </xf>
    <xf numFmtId="0" fontId="22" fillId="3" borderId="10"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25" xfId="0" applyFont="1" applyFill="1" applyBorder="1" applyAlignment="1">
      <alignment horizontal="center" vertical="center"/>
    </xf>
    <xf numFmtId="0" fontId="23" fillId="3" borderId="27" xfId="0" applyFont="1" applyFill="1" applyBorder="1" applyAlignment="1">
      <alignment horizontal="center" vertical="center" wrapText="1"/>
    </xf>
    <xf numFmtId="0" fontId="23" fillId="3" borderId="25" xfId="0" applyFont="1" applyFill="1" applyBorder="1" applyAlignment="1">
      <alignment horizontal="center" vertical="center" wrapText="1"/>
    </xf>
    <xf numFmtId="0" fontId="23" fillId="3" borderId="30"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18" fillId="0" borderId="24" xfId="0" applyFont="1" applyBorder="1" applyAlignment="1">
      <alignment horizontal="center" vertical="center"/>
    </xf>
    <xf numFmtId="0" fontId="18" fillId="0" borderId="14" xfId="0" applyFont="1" applyBorder="1" applyAlignment="1">
      <alignment horizontal="center" vertical="center"/>
    </xf>
    <xf numFmtId="14" fontId="18" fillId="0" borderId="9" xfId="0" applyNumberFormat="1" applyFont="1" applyBorder="1" applyAlignment="1" applyProtection="1">
      <alignment horizontal="center" vertical="center"/>
      <protection locked="0"/>
    </xf>
    <xf numFmtId="14" fontId="18" fillId="0" borderId="11" xfId="0" applyNumberFormat="1" applyFont="1" applyBorder="1" applyAlignment="1" applyProtection="1">
      <alignment horizontal="center" vertical="center"/>
      <protection locked="0"/>
    </xf>
    <xf numFmtId="0" fontId="22" fillId="3" borderId="31" xfId="0" applyFont="1" applyFill="1" applyBorder="1" applyAlignment="1">
      <alignment horizontal="center" vertical="center"/>
    </xf>
    <xf numFmtId="14" fontId="18" fillId="0" borderId="2" xfId="0" applyNumberFormat="1" applyFont="1" applyBorder="1" applyAlignment="1" applyProtection="1">
      <alignment horizontal="center" vertical="center"/>
      <protection locked="0"/>
    </xf>
    <xf numFmtId="0" fontId="22" fillId="3" borderId="28" xfId="0" applyFont="1" applyFill="1" applyBorder="1" applyAlignment="1">
      <alignment horizontal="center" vertical="center" wrapText="1"/>
    </xf>
    <xf numFmtId="0" fontId="22" fillId="8" borderId="0" xfId="0" applyFont="1" applyFill="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9" fillId="10" borderId="43" xfId="0" applyFont="1" applyFill="1" applyBorder="1" applyAlignment="1">
      <alignment horizontal="center" vertical="center"/>
    </xf>
    <xf numFmtId="0" fontId="29" fillId="10" borderId="34" xfId="0" applyFont="1" applyFill="1" applyBorder="1" applyAlignment="1">
      <alignment horizontal="center" vertical="center"/>
    </xf>
    <xf numFmtId="0" fontId="29" fillId="10" borderId="30" xfId="0" applyFont="1" applyFill="1" applyBorder="1" applyAlignment="1">
      <alignment horizontal="center" vertical="center"/>
    </xf>
    <xf numFmtId="0" fontId="29" fillId="10" borderId="8" xfId="0" applyFont="1" applyFill="1" applyBorder="1" applyAlignment="1">
      <alignment horizontal="center" vertical="center"/>
    </xf>
    <xf numFmtId="0" fontId="18" fillId="2" borderId="30" xfId="0" applyFont="1" applyFill="1" applyBorder="1" applyAlignment="1">
      <alignment horizontal="center" vertical="center"/>
    </xf>
    <xf numFmtId="0" fontId="23" fillId="3" borderId="45" xfId="0" applyFont="1" applyFill="1" applyBorder="1" applyAlignment="1">
      <alignment horizontal="center" vertical="center" wrapText="1"/>
    </xf>
    <xf numFmtId="0" fontId="23" fillId="0" borderId="30" xfId="0" applyFont="1" applyBorder="1" applyAlignment="1">
      <alignment horizontal="center" vertical="center" wrapText="1"/>
    </xf>
    <xf numFmtId="0" fontId="29" fillId="6" borderId="28" xfId="0" applyFont="1" applyFill="1" applyBorder="1" applyAlignment="1">
      <alignment horizontal="center" vertical="center" wrapText="1"/>
    </xf>
    <xf numFmtId="0" fontId="29" fillId="6" borderId="24" xfId="0" applyFont="1" applyFill="1" applyBorder="1" applyAlignment="1">
      <alignment horizontal="center" vertical="center" wrapText="1"/>
    </xf>
    <xf numFmtId="0" fontId="29" fillId="6" borderId="29"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29" fillId="6" borderId="0" xfId="0" applyFont="1" applyFill="1" applyAlignment="1">
      <alignment horizontal="center" vertical="center" wrapText="1"/>
    </xf>
    <xf numFmtId="0" fontId="29" fillId="6" borderId="41" xfId="0" applyFont="1" applyFill="1" applyBorder="1" applyAlignment="1">
      <alignment horizontal="center" vertical="center" wrapText="1"/>
    </xf>
    <xf numFmtId="0" fontId="29" fillId="6" borderId="17" xfId="0" applyFont="1" applyFill="1" applyBorder="1" applyAlignment="1">
      <alignment horizontal="center" vertical="center" wrapText="1"/>
    </xf>
    <xf numFmtId="0" fontId="29" fillId="6" borderId="14" xfId="0" applyFont="1" applyFill="1" applyBorder="1" applyAlignment="1">
      <alignment horizontal="center" vertical="center" wrapText="1"/>
    </xf>
    <xf numFmtId="0" fontId="29" fillId="6" borderId="36" xfId="0" applyFont="1" applyFill="1" applyBorder="1" applyAlignment="1">
      <alignment horizontal="center" vertical="center" wrapText="1"/>
    </xf>
    <xf numFmtId="0" fontId="29" fillId="6" borderId="40"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9" fillId="6" borderId="42" xfId="0" applyFont="1" applyFill="1" applyBorder="1" applyAlignment="1">
      <alignment horizontal="center" vertical="center" wrapText="1"/>
    </xf>
    <xf numFmtId="0" fontId="26" fillId="6" borderId="40" xfId="0" applyFont="1" applyFill="1" applyBorder="1" applyAlignment="1">
      <alignment horizontal="center" vertical="center" wrapText="1"/>
    </xf>
    <xf numFmtId="0" fontId="26" fillId="6" borderId="24" xfId="0" applyFont="1" applyFill="1" applyBorder="1" applyAlignment="1">
      <alignment horizontal="center" vertical="center" wrapText="1"/>
    </xf>
    <xf numFmtId="0" fontId="26" fillId="6" borderId="32" xfId="0" applyFont="1" applyFill="1" applyBorder="1" applyAlignment="1">
      <alignment horizontal="center" vertical="center" wrapText="1"/>
    </xf>
    <xf numFmtId="0" fontId="26" fillId="6" borderId="42" xfId="0" applyFont="1" applyFill="1" applyBorder="1" applyAlignment="1">
      <alignment horizontal="center" vertical="center" wrapText="1"/>
    </xf>
    <xf numFmtId="0" fontId="26" fillId="6" borderId="14" xfId="0" applyFont="1" applyFill="1" applyBorder="1" applyAlignment="1">
      <alignment horizontal="center" vertical="center" wrapText="1"/>
    </xf>
    <xf numFmtId="0" fontId="26" fillId="6" borderId="37" xfId="0" applyFont="1" applyFill="1" applyBorder="1" applyAlignment="1">
      <alignment horizontal="center" vertical="center" wrapText="1"/>
    </xf>
    <xf numFmtId="0" fontId="17" fillId="0" borderId="5" xfId="0" applyFont="1" applyBorder="1" applyAlignment="1">
      <alignment horizontal="center" vertical="center" wrapText="1"/>
    </xf>
    <xf numFmtId="0" fontId="0" fillId="10" borderId="9" xfId="0" applyFill="1" applyBorder="1" applyAlignment="1">
      <alignment horizontal="center" vertical="center" wrapText="1"/>
    </xf>
    <xf numFmtId="0" fontId="0" fillId="10" borderId="31" xfId="0" applyFill="1" applyBorder="1" applyAlignment="1">
      <alignment horizontal="center" vertical="center" wrapText="1"/>
    </xf>
    <xf numFmtId="0" fontId="0" fillId="6" borderId="9" xfId="0" applyFill="1" applyBorder="1" applyAlignment="1">
      <alignment horizontal="center" vertical="center" wrapText="1"/>
    </xf>
    <xf numFmtId="0" fontId="0" fillId="6" borderId="31" xfId="0" applyFill="1" applyBorder="1" applyAlignment="1">
      <alignment horizontal="center" vertical="center" wrapText="1"/>
    </xf>
    <xf numFmtId="0" fontId="0" fillId="6" borderId="12" xfId="0" applyFill="1" applyBorder="1" applyAlignment="1">
      <alignment horizontal="center" vertical="center" wrapText="1"/>
    </xf>
    <xf numFmtId="1" fontId="13" fillId="0" borderId="40" xfId="2" applyNumberFormat="1" applyFont="1" applyBorder="1" applyAlignment="1">
      <alignment horizontal="center" vertical="center" wrapText="1"/>
    </xf>
    <xf numFmtId="1" fontId="13" fillId="0" borderId="32" xfId="2" applyNumberFormat="1" applyFont="1" applyBorder="1" applyAlignment="1">
      <alignment horizontal="center" vertical="center" wrapText="1"/>
    </xf>
    <xf numFmtId="1" fontId="13" fillId="0" borderId="42" xfId="2" applyNumberFormat="1" applyFont="1" applyBorder="1" applyAlignment="1">
      <alignment horizontal="center" vertical="center" wrapText="1"/>
    </xf>
    <xf numFmtId="1" fontId="13" fillId="0" borderId="37" xfId="2" applyNumberFormat="1" applyFont="1" applyBorder="1" applyAlignment="1">
      <alignment horizontal="center" vertical="center" wrapText="1"/>
    </xf>
    <xf numFmtId="0" fontId="40" fillId="2" borderId="27" xfId="0" applyFont="1" applyFill="1" applyBorder="1" applyAlignment="1">
      <alignment horizontal="left" vertical="center" wrapText="1"/>
    </xf>
    <xf numFmtId="0" fontId="40" fillId="2" borderId="2" xfId="0" applyFont="1" applyFill="1" applyBorder="1" applyAlignment="1">
      <alignment horizontal="left" vertical="center" wrapText="1"/>
    </xf>
    <xf numFmtId="9" fontId="27" fillId="2" borderId="40" xfId="0" applyNumberFormat="1" applyFont="1" applyFill="1" applyBorder="1" applyAlignment="1">
      <alignment horizontal="center" vertical="center" wrapText="1"/>
    </xf>
    <xf numFmtId="9" fontId="27" fillId="2" borderId="29" xfId="0" applyNumberFormat="1" applyFont="1" applyFill="1" applyBorder="1" applyAlignment="1">
      <alignment horizontal="center" vertical="center" wrapText="1"/>
    </xf>
    <xf numFmtId="9" fontId="27" fillId="2" borderId="42" xfId="0" applyNumberFormat="1" applyFont="1" applyFill="1" applyBorder="1" applyAlignment="1">
      <alignment horizontal="center" vertical="center" wrapText="1"/>
    </xf>
    <xf numFmtId="9" fontId="27" fillId="2" borderId="36" xfId="0" applyNumberFormat="1" applyFont="1" applyFill="1" applyBorder="1" applyAlignment="1">
      <alignment horizontal="center" vertical="center" wrapText="1"/>
    </xf>
    <xf numFmtId="1" fontId="7" fillId="11" borderId="2" xfId="1" applyNumberFormat="1" applyFont="1" applyFill="1" applyBorder="1" applyAlignment="1" applyProtection="1">
      <alignment horizontal="center" vertical="center"/>
      <protection locked="0"/>
    </xf>
    <xf numFmtId="1" fontId="13" fillId="0" borderId="29" xfId="2" applyNumberFormat="1" applyFont="1" applyBorder="1" applyAlignment="1">
      <alignment horizontal="center" vertical="center" wrapText="1"/>
    </xf>
    <xf numFmtId="1" fontId="13" fillId="0" borderId="36" xfId="2" applyNumberFormat="1" applyFont="1" applyBorder="1" applyAlignment="1">
      <alignment horizontal="center" vertical="center" wrapText="1"/>
    </xf>
    <xf numFmtId="0" fontId="40" fillId="2" borderId="28" xfId="0" applyFont="1" applyFill="1" applyBorder="1" applyAlignment="1">
      <alignment horizontal="left" vertical="top" wrapText="1"/>
    </xf>
    <xf numFmtId="0" fontId="40" fillId="2" borderId="24" xfId="0" applyFont="1" applyFill="1" applyBorder="1" applyAlignment="1">
      <alignment horizontal="left" vertical="top" wrapText="1"/>
    </xf>
    <xf numFmtId="0" fontId="40" fillId="2" borderId="29" xfId="0" applyFont="1" applyFill="1" applyBorder="1" applyAlignment="1">
      <alignment horizontal="left" vertical="top" wrapText="1"/>
    </xf>
    <xf numFmtId="0" fontId="40" fillId="2" borderId="17" xfId="0" applyFont="1" applyFill="1" applyBorder="1" applyAlignment="1">
      <alignment horizontal="left" vertical="top" wrapText="1"/>
    </xf>
    <xf numFmtId="0" fontId="40" fillId="2" borderId="14" xfId="0" applyFont="1" applyFill="1" applyBorder="1" applyAlignment="1">
      <alignment horizontal="left" vertical="top" wrapText="1"/>
    </xf>
    <xf numFmtId="0" fontId="40" fillId="2" borderId="36" xfId="0" applyFont="1" applyFill="1" applyBorder="1" applyAlignment="1">
      <alignment horizontal="left" vertical="top" wrapText="1"/>
    </xf>
    <xf numFmtId="0" fontId="40" fillId="2" borderId="40" xfId="0" applyFont="1" applyFill="1" applyBorder="1" applyAlignment="1">
      <alignment horizontal="left" vertical="center" wrapText="1"/>
    </xf>
    <xf numFmtId="0" fontId="40" fillId="2" borderId="24" xfId="0" applyFont="1" applyFill="1" applyBorder="1" applyAlignment="1">
      <alignment horizontal="left" vertical="center" wrapText="1"/>
    </xf>
    <xf numFmtId="0" fontId="40" fillId="2" borderId="29" xfId="0" applyFont="1" applyFill="1" applyBorder="1" applyAlignment="1">
      <alignment horizontal="left" vertical="center" wrapText="1"/>
    </xf>
    <xf numFmtId="0" fontId="40" fillId="2" borderId="42" xfId="0" applyFont="1" applyFill="1" applyBorder="1" applyAlignment="1">
      <alignment horizontal="left" vertical="center" wrapText="1"/>
    </xf>
    <xf numFmtId="0" fontId="40" fillId="2" borderId="14" xfId="0" applyFont="1" applyFill="1" applyBorder="1" applyAlignment="1">
      <alignment horizontal="left" vertical="center" wrapText="1"/>
    </xf>
    <xf numFmtId="0" fontId="40" fillId="2" borderId="36" xfId="0" applyFont="1" applyFill="1" applyBorder="1" applyAlignment="1">
      <alignment horizontal="left" vertical="center" wrapText="1"/>
    </xf>
    <xf numFmtId="0" fontId="40" fillId="2" borderId="28" xfId="0" applyFont="1" applyFill="1" applyBorder="1" applyAlignment="1">
      <alignment horizontal="left" vertical="center" wrapText="1"/>
    </xf>
    <xf numFmtId="0" fontId="40" fillId="2" borderId="17" xfId="0" applyFont="1" applyFill="1" applyBorder="1" applyAlignment="1">
      <alignment horizontal="left" vertical="center" wrapText="1"/>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31" xfId="0" applyFont="1" applyBorder="1" applyAlignment="1">
      <alignment horizontal="center" vertical="center"/>
    </xf>
    <xf numFmtId="9" fontId="41" fillId="0" borderId="2" xfId="0" applyNumberFormat="1" applyFont="1" applyBorder="1" applyAlignment="1">
      <alignment horizontal="center"/>
    </xf>
    <xf numFmtId="0" fontId="24" fillId="12" borderId="2" xfId="0" applyFont="1" applyFill="1" applyBorder="1" applyAlignment="1">
      <alignment horizontal="center" vertical="center"/>
    </xf>
    <xf numFmtId="0" fontId="42" fillId="0" borderId="10" xfId="0" applyFont="1" applyBorder="1" applyAlignment="1">
      <alignment horizontal="center" vertical="center"/>
    </xf>
    <xf numFmtId="0" fontId="42" fillId="0" borderId="11" xfId="0" applyFont="1" applyBorder="1" applyAlignment="1">
      <alignment horizontal="center" vertical="center"/>
    </xf>
    <xf numFmtId="0" fontId="42" fillId="0" borderId="31" xfId="0" applyFont="1" applyBorder="1" applyAlignment="1">
      <alignment horizontal="center" vertical="center"/>
    </xf>
    <xf numFmtId="0" fontId="26" fillId="2" borderId="27" xfId="0" applyFont="1" applyFill="1" applyBorder="1" applyAlignment="1">
      <alignment horizontal="center" vertical="center" wrapText="1"/>
    </xf>
    <xf numFmtId="0" fontId="26" fillId="2" borderId="2" xfId="0" applyFont="1" applyFill="1" applyBorder="1" applyAlignment="1">
      <alignment horizontal="center" vertical="center" wrapText="1"/>
    </xf>
    <xf numFmtId="2" fontId="26" fillId="9" borderId="9" xfId="0" applyNumberFormat="1" applyFont="1" applyFill="1" applyBorder="1" applyAlignment="1">
      <alignment horizontal="center" vertical="center" wrapText="1"/>
    </xf>
    <xf numFmtId="2" fontId="26" fillId="9" borderId="11" xfId="0" applyNumberFormat="1" applyFont="1" applyFill="1" applyBorder="1" applyAlignment="1">
      <alignment horizontal="center" vertical="center" wrapText="1"/>
    </xf>
    <xf numFmtId="2" fontId="26" fillId="9" borderId="12" xfId="0" applyNumberFormat="1" applyFont="1" applyFill="1" applyBorder="1" applyAlignment="1">
      <alignment horizontal="center" vertical="center" wrapText="1"/>
    </xf>
    <xf numFmtId="2" fontId="38" fillId="2" borderId="2" xfId="0" applyNumberFormat="1" applyFont="1" applyFill="1" applyBorder="1" applyAlignment="1">
      <alignment horizontal="center" vertical="center" wrapText="1"/>
    </xf>
    <xf numFmtId="2" fontId="38" fillId="2" borderId="5" xfId="0" applyNumberFormat="1" applyFont="1" applyFill="1" applyBorder="1" applyAlignment="1">
      <alignment horizontal="center" vertical="center" wrapText="1"/>
    </xf>
    <xf numFmtId="0" fontId="26" fillId="9" borderId="27" xfId="0" applyFont="1" applyFill="1" applyBorder="1" applyAlignment="1">
      <alignment horizontal="center" vertical="center" wrapText="1"/>
    </xf>
    <xf numFmtId="0" fontId="26" fillId="9" borderId="2" xfId="0" applyFont="1" applyFill="1" applyBorder="1" applyAlignment="1">
      <alignment horizontal="center" vertical="center" wrapText="1"/>
    </xf>
    <xf numFmtId="0" fontId="26" fillId="9" borderId="25" xfId="0" applyFont="1" applyFill="1" applyBorder="1" applyAlignment="1">
      <alignment horizontal="center" vertical="center" wrapText="1"/>
    </xf>
    <xf numFmtId="9" fontId="38" fillId="2" borderId="2" xfId="3" applyFont="1" applyFill="1" applyBorder="1" applyAlignment="1" applyProtection="1">
      <alignment horizontal="center" vertical="center" wrapText="1"/>
      <protection locked="0"/>
    </xf>
    <xf numFmtId="165" fontId="27" fillId="2" borderId="7" xfId="2" applyNumberFormat="1" applyFont="1" applyFill="1" applyBorder="1" applyAlignment="1" applyProtection="1">
      <alignment horizontal="center" vertical="center"/>
    </xf>
    <xf numFmtId="165" fontId="27" fillId="2" borderId="4" xfId="2" applyNumberFormat="1" applyFont="1" applyFill="1" applyBorder="1" applyAlignment="1" applyProtection="1">
      <alignment horizontal="center" vertical="center"/>
    </xf>
    <xf numFmtId="0" fontId="26" fillId="10" borderId="27" xfId="0" applyFont="1" applyFill="1" applyBorder="1" applyAlignment="1">
      <alignment horizontal="center" vertical="center" wrapText="1"/>
    </xf>
    <xf numFmtId="0" fontId="26" fillId="10" borderId="2" xfId="0" applyFont="1" applyFill="1" applyBorder="1" applyAlignment="1">
      <alignment horizontal="center" vertical="center" wrapText="1"/>
    </xf>
    <xf numFmtId="0" fontId="14" fillId="6" borderId="40" xfId="1" quotePrefix="1" applyFill="1" applyBorder="1" applyAlignment="1" applyProtection="1">
      <alignment horizontal="center" vertical="center" wrapText="1"/>
      <protection locked="0"/>
    </xf>
    <xf numFmtId="0" fontId="14" fillId="6" borderId="29" xfId="1" applyFill="1" applyBorder="1" applyAlignment="1" applyProtection="1">
      <alignment horizontal="center" vertical="center" wrapText="1"/>
      <protection locked="0"/>
    </xf>
    <xf numFmtId="0" fontId="14" fillId="6" borderId="19" xfId="1" applyFill="1" applyBorder="1" applyAlignment="1" applyProtection="1">
      <alignment horizontal="center" vertical="center" wrapText="1"/>
      <protection locked="0"/>
    </xf>
    <xf numFmtId="0" fontId="14" fillId="6" borderId="41" xfId="1" applyFill="1" applyBorder="1" applyAlignment="1" applyProtection="1">
      <alignment horizontal="center" vertical="center" wrapText="1"/>
      <protection locked="0"/>
    </xf>
    <xf numFmtId="0" fontId="14" fillId="6" borderId="42" xfId="1" applyFill="1" applyBorder="1" applyAlignment="1" applyProtection="1">
      <alignment horizontal="center" vertical="center" wrapText="1"/>
      <protection locked="0"/>
    </xf>
    <xf numFmtId="0" fontId="14" fillId="6" borderId="36" xfId="1" applyFill="1" applyBorder="1" applyAlignment="1" applyProtection="1">
      <alignment horizontal="center" vertical="center" wrapText="1"/>
      <protection locked="0"/>
    </xf>
    <xf numFmtId="0" fontId="26" fillId="10" borderId="2" xfId="0" applyFont="1" applyFill="1" applyBorder="1" applyAlignment="1" applyProtection="1">
      <alignment horizontal="center" vertical="center" wrapText="1"/>
      <protection locked="0"/>
    </xf>
    <xf numFmtId="0" fontId="26" fillId="10" borderId="5" xfId="0" applyFont="1" applyFill="1" applyBorder="1" applyAlignment="1" applyProtection="1">
      <alignment horizontal="center" vertical="center" wrapText="1"/>
      <protection locked="0"/>
    </xf>
    <xf numFmtId="0" fontId="17" fillId="2" borderId="27"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2" fontId="26" fillId="9" borderId="40" xfId="0" applyNumberFormat="1" applyFont="1" applyFill="1" applyBorder="1" applyAlignment="1">
      <alignment horizontal="center" vertical="center" wrapText="1"/>
    </xf>
    <xf numFmtId="2" fontId="26" fillId="9" borderId="24" xfId="0" applyNumberFormat="1" applyFont="1" applyFill="1" applyBorder="1" applyAlignment="1">
      <alignment horizontal="center" vertical="center" wrapText="1"/>
    </xf>
    <xf numFmtId="2" fontId="26" fillId="9" borderId="29" xfId="0" applyNumberFormat="1" applyFont="1" applyFill="1" applyBorder="1" applyAlignment="1">
      <alignment horizontal="center" vertical="center" wrapText="1"/>
    </xf>
    <xf numFmtId="2" fontId="26" fillId="9" borderId="42" xfId="0" applyNumberFormat="1" applyFont="1" applyFill="1" applyBorder="1" applyAlignment="1">
      <alignment horizontal="center" vertical="center" wrapText="1"/>
    </xf>
    <xf numFmtId="2" fontId="26" fillId="9" borderId="14" xfId="0" applyNumberFormat="1" applyFont="1" applyFill="1" applyBorder="1" applyAlignment="1">
      <alignment horizontal="center" vertical="center" wrapText="1"/>
    </xf>
    <xf numFmtId="2" fontId="26" fillId="9" borderId="36" xfId="0" applyNumberFormat="1" applyFont="1" applyFill="1" applyBorder="1" applyAlignment="1">
      <alignment horizontal="center" vertical="center" wrapText="1"/>
    </xf>
    <xf numFmtId="1" fontId="11" fillId="11" borderId="2" xfId="2" applyNumberFormat="1" applyFont="1" applyFill="1" applyBorder="1" applyAlignment="1" applyProtection="1">
      <alignment horizontal="center" vertical="center" wrapText="1"/>
      <protection locked="0"/>
    </xf>
    <xf numFmtId="1" fontId="11" fillId="11" borderId="5" xfId="2" applyNumberFormat="1" applyFont="1" applyFill="1" applyBorder="1" applyAlignment="1" applyProtection="1">
      <alignment horizontal="center" vertical="center" wrapText="1"/>
      <protection locked="0"/>
    </xf>
    <xf numFmtId="0" fontId="40" fillId="2" borderId="2" xfId="0" applyFont="1" applyFill="1" applyBorder="1" applyAlignment="1">
      <alignment horizontal="left" vertical="top" wrapText="1"/>
    </xf>
    <xf numFmtId="1" fontId="44" fillId="0" borderId="2" xfId="1" quotePrefix="1" applyNumberFormat="1" applyFont="1" applyFill="1" applyBorder="1" applyAlignment="1" applyProtection="1">
      <alignment horizontal="center" vertical="center" wrapText="1"/>
    </xf>
    <xf numFmtId="0" fontId="26" fillId="10" borderId="40" xfId="0" applyFont="1" applyFill="1" applyBorder="1" applyAlignment="1">
      <alignment horizontal="center" vertical="center" wrapText="1"/>
    </xf>
    <xf numFmtId="0" fontId="26" fillId="10" borderId="24" xfId="0" applyFont="1" applyFill="1" applyBorder="1" applyAlignment="1">
      <alignment horizontal="center" vertical="center" wrapText="1"/>
    </xf>
    <xf numFmtId="0" fontId="26" fillId="10" borderId="32" xfId="0" applyFont="1" applyFill="1" applyBorder="1" applyAlignment="1">
      <alignment horizontal="center" vertical="center" wrapText="1"/>
    </xf>
    <xf numFmtId="0" fontId="26" fillId="10" borderId="42" xfId="0" applyFont="1" applyFill="1" applyBorder="1" applyAlignment="1">
      <alignment horizontal="center" vertical="center" wrapText="1"/>
    </xf>
    <xf numFmtId="0" fontId="26" fillId="10" borderId="14" xfId="0" applyFont="1" applyFill="1" applyBorder="1" applyAlignment="1">
      <alignment horizontal="center" vertical="center" wrapText="1"/>
    </xf>
    <xf numFmtId="0" fontId="26" fillId="10" borderId="37" xfId="0" applyFont="1" applyFill="1" applyBorder="1" applyAlignment="1">
      <alignment horizontal="center" vertical="center" wrapText="1"/>
    </xf>
    <xf numFmtId="0" fontId="45" fillId="0" borderId="2" xfId="0" applyFont="1" applyBorder="1" applyAlignment="1">
      <alignment horizontal="center" vertical="center" wrapText="1"/>
    </xf>
    <xf numFmtId="0" fontId="45" fillId="0" borderId="5" xfId="0" applyFont="1" applyBorder="1" applyAlignment="1">
      <alignment horizontal="center" vertical="center" wrapText="1"/>
    </xf>
    <xf numFmtId="0" fontId="0" fillId="0" borderId="2" xfId="0" applyBorder="1" applyAlignment="1">
      <alignment horizontal="center" vertical="top"/>
    </xf>
    <xf numFmtId="1" fontId="26" fillId="2" borderId="2" xfId="0" applyNumberFormat="1" applyFont="1" applyFill="1" applyBorder="1" applyAlignment="1">
      <alignment horizontal="center" vertical="top" wrapText="1"/>
    </xf>
    <xf numFmtId="2" fontId="46" fillId="0" borderId="9" xfId="3" applyNumberFormat="1" applyFont="1" applyBorder="1" applyAlignment="1">
      <alignment horizontal="center" vertical="center" wrapText="1"/>
    </xf>
    <xf numFmtId="2" fontId="46" fillId="0" borderId="11" xfId="3" applyNumberFormat="1" applyFont="1" applyBorder="1" applyAlignment="1">
      <alignment horizontal="center" vertical="center" wrapText="1"/>
    </xf>
    <xf numFmtId="2" fontId="46" fillId="0" borderId="31" xfId="3" applyNumberFormat="1" applyFont="1" applyBorder="1" applyAlignment="1">
      <alignment horizontal="center" vertical="center" wrapText="1"/>
    </xf>
    <xf numFmtId="0" fontId="14" fillId="0" borderId="2" xfId="1" quotePrefix="1" applyBorder="1" applyAlignment="1">
      <alignment horizontal="center" vertical="center" wrapText="1"/>
    </xf>
    <xf numFmtId="2" fontId="17" fillId="9" borderId="2" xfId="0" applyNumberFormat="1" applyFont="1" applyFill="1" applyBorder="1" applyAlignment="1">
      <alignment horizontal="center" vertical="center" wrapText="1"/>
    </xf>
    <xf numFmtId="1" fontId="29" fillId="2" borderId="2" xfId="2" applyNumberFormat="1" applyFont="1" applyFill="1" applyBorder="1" applyAlignment="1" applyProtection="1">
      <alignment horizontal="center" vertical="center" wrapText="1"/>
    </xf>
    <xf numFmtId="0" fontId="47" fillId="7" borderId="9" xfId="0" applyFont="1" applyFill="1" applyBorder="1" applyAlignment="1">
      <alignment horizontal="center" vertical="center" wrapText="1"/>
    </xf>
    <xf numFmtId="0" fontId="47" fillId="7" borderId="11" xfId="0" applyFont="1" applyFill="1" applyBorder="1" applyAlignment="1">
      <alignment horizontal="center" vertical="center" wrapText="1"/>
    </xf>
    <xf numFmtId="0" fontId="47" fillId="7" borderId="31" xfId="0" applyFont="1" applyFill="1" applyBorder="1" applyAlignment="1">
      <alignment horizontal="center" vertical="center" wrapText="1"/>
    </xf>
    <xf numFmtId="0" fontId="18" fillId="0" borderId="10" xfId="0" applyFont="1" applyBorder="1" applyAlignment="1">
      <alignment horizontal="center" vertical="center" wrapText="1"/>
    </xf>
    <xf numFmtId="0" fontId="17" fillId="0" borderId="2" xfId="0" applyFont="1" applyBorder="1" applyAlignment="1" applyProtection="1">
      <alignment horizontal="right" vertical="center" wrapText="1"/>
      <protection locked="0"/>
    </xf>
    <xf numFmtId="0" fontId="17" fillId="0" borderId="9"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xf numFmtId="0" fontId="31" fillId="3"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0" fillId="2" borderId="2" xfId="0" applyFill="1" applyBorder="1" applyAlignment="1">
      <alignment horizontal="center"/>
    </xf>
    <xf numFmtId="0" fontId="0" fillId="2" borderId="5" xfId="0" applyFill="1" applyBorder="1" applyAlignment="1">
      <alignment horizontal="center"/>
    </xf>
    <xf numFmtId="0" fontId="22" fillId="3" borderId="38" xfId="0" applyFont="1" applyFill="1" applyBorder="1" applyAlignment="1">
      <alignment horizontal="left" vertical="center" wrapText="1"/>
    </xf>
    <xf numFmtId="0" fontId="22" fillId="3" borderId="30" xfId="0" applyFont="1" applyFill="1" applyBorder="1" applyAlignment="1">
      <alignment horizontal="left" vertical="center" wrapText="1"/>
    </xf>
    <xf numFmtId="15" fontId="18" fillId="0" borderId="2" xfId="0" applyNumberFormat="1" applyFont="1" applyBorder="1" applyAlignment="1" applyProtection="1">
      <alignment horizontal="center" vertical="center" wrapText="1"/>
      <protection locked="0"/>
    </xf>
    <xf numFmtId="0" fontId="22" fillId="3" borderId="27" xfId="0" applyFont="1" applyFill="1" applyBorder="1" applyAlignment="1">
      <alignment horizontal="center" wrapText="1"/>
    </xf>
    <xf numFmtId="0" fontId="22" fillId="3" borderId="2" xfId="0" applyFont="1" applyFill="1" applyBorder="1" applyAlignment="1">
      <alignment horizontal="center" wrapText="1"/>
    </xf>
    <xf numFmtId="0" fontId="0" fillId="0" borderId="44" xfId="0" applyBorder="1" applyAlignment="1" applyProtection="1">
      <alignment horizontal="center" wrapText="1"/>
      <protection locked="0"/>
    </xf>
    <xf numFmtId="0" fontId="0" fillId="0" borderId="33" xfId="0" applyBorder="1" applyAlignment="1" applyProtection="1">
      <alignment horizontal="center" wrapText="1"/>
      <protection locked="0"/>
    </xf>
    <xf numFmtId="0" fontId="31" fillId="2" borderId="0" xfId="0" applyFont="1" applyFill="1" applyAlignment="1">
      <alignment horizontal="center" vertical="center" wrapText="1"/>
    </xf>
    <xf numFmtId="0" fontId="31" fillId="2" borderId="50" xfId="0" applyFont="1" applyFill="1" applyBorder="1" applyAlignment="1">
      <alignment horizontal="center" vertical="center" wrapText="1"/>
    </xf>
    <xf numFmtId="0" fontId="0" fillId="0" borderId="26" xfId="0" applyBorder="1" applyAlignment="1" applyProtection="1">
      <alignment horizontal="center" vertical="center" wrapText="1"/>
      <protection locked="0"/>
    </xf>
    <xf numFmtId="0" fontId="31" fillId="2" borderId="51" xfId="0" applyFont="1" applyFill="1" applyBorder="1" applyAlignment="1">
      <alignment horizontal="center" vertical="center" wrapText="1"/>
    </xf>
    <xf numFmtId="0" fontId="36" fillId="3" borderId="16" xfId="0" applyFont="1" applyFill="1" applyBorder="1" applyAlignment="1">
      <alignment horizontal="center" vertical="center" wrapText="1"/>
    </xf>
    <xf numFmtId="0" fontId="36" fillId="3" borderId="0" xfId="0" applyFont="1" applyFill="1" applyAlignment="1">
      <alignment horizontal="center" vertical="center" wrapText="1"/>
    </xf>
    <xf numFmtId="0" fontId="36" fillId="3" borderId="17" xfId="0" applyFont="1" applyFill="1" applyBorder="1" applyAlignment="1">
      <alignment horizontal="center" vertical="center" wrapText="1"/>
    </xf>
    <xf numFmtId="0" fontId="36" fillId="3" borderId="14" xfId="0" applyFont="1" applyFill="1" applyBorder="1" applyAlignment="1">
      <alignment horizontal="center" vertical="center" wrapText="1"/>
    </xf>
    <xf numFmtId="0" fontId="57" fillId="0" borderId="85" xfId="0" applyFont="1" applyBorder="1" applyAlignment="1">
      <alignment horizontal="center" vertical="center" wrapText="1"/>
    </xf>
    <xf numFmtId="0" fontId="57" fillId="0" borderId="82" xfId="0" applyFont="1" applyBorder="1" applyAlignment="1">
      <alignment horizontal="center" vertical="center" wrapText="1"/>
    </xf>
    <xf numFmtId="0" fontId="57" fillId="0" borderId="83" xfId="0" applyFont="1" applyBorder="1" applyAlignment="1">
      <alignment horizontal="center" vertical="center" wrapText="1"/>
    </xf>
    <xf numFmtId="0" fontId="57" fillId="0" borderId="84" xfId="0" applyFont="1" applyBorder="1" applyAlignment="1">
      <alignment horizontal="center" vertical="center" wrapText="1"/>
    </xf>
    <xf numFmtId="0" fontId="74" fillId="0" borderId="58" xfId="0" applyFont="1" applyBorder="1" applyAlignment="1">
      <alignment horizontal="center" vertical="center" wrapText="1"/>
    </xf>
    <xf numFmtId="0" fontId="74" fillId="0" borderId="50" xfId="0" applyFont="1" applyBorder="1" applyAlignment="1">
      <alignment horizontal="center" vertical="center" wrapText="1"/>
    </xf>
    <xf numFmtId="0" fontId="74" fillId="0" borderId="59" xfId="0" applyFont="1" applyBorder="1" applyAlignment="1">
      <alignment horizontal="center" vertical="center" wrapText="1"/>
    </xf>
    <xf numFmtId="0" fontId="74" fillId="0" borderId="60" xfId="0" applyFont="1" applyBorder="1" applyAlignment="1">
      <alignment horizontal="center" vertical="center" wrapText="1"/>
    </xf>
    <xf numFmtId="0" fontId="74" fillId="0" borderId="0" xfId="0" applyFont="1" applyAlignment="1">
      <alignment horizontal="center" vertical="center" wrapText="1"/>
    </xf>
    <xf numFmtId="0" fontId="74" fillId="0" borderId="61" xfId="0" applyFont="1" applyBorder="1" applyAlignment="1">
      <alignment horizontal="center" vertical="center" wrapText="1"/>
    </xf>
    <xf numFmtId="0" fontId="74" fillId="0" borderId="62" xfId="0" applyFont="1" applyBorder="1" applyAlignment="1">
      <alignment horizontal="center" vertical="center" wrapText="1"/>
    </xf>
    <xf numFmtId="0" fontId="74" fillId="0" borderId="26" xfId="0" applyFont="1" applyBorder="1" applyAlignment="1">
      <alignment horizontal="center" vertical="center" wrapText="1"/>
    </xf>
    <xf numFmtId="0" fontId="74" fillId="0" borderId="63" xfId="0" applyFont="1" applyBorder="1" applyAlignment="1">
      <alignment horizontal="center" vertical="center" wrapText="1"/>
    </xf>
    <xf numFmtId="0" fontId="0" fillId="2" borderId="56" xfId="0" applyFill="1" applyBorder="1" applyAlignment="1">
      <alignment horizontal="left" vertical="center"/>
    </xf>
    <xf numFmtId="0" fontId="27" fillId="2" borderId="56" xfId="0" applyFont="1" applyFill="1" applyBorder="1" applyAlignment="1" applyProtection="1">
      <alignment horizontal="left" vertical="center" wrapText="1"/>
      <protection locked="0"/>
    </xf>
    <xf numFmtId="0" fontId="61" fillId="0" borderId="77" xfId="0" applyFont="1" applyBorder="1" applyAlignment="1">
      <alignment horizontal="center" vertical="center" wrapText="1"/>
    </xf>
    <xf numFmtId="2" fontId="61" fillId="0" borderId="77" xfId="0" applyNumberFormat="1" applyFont="1" applyBorder="1" applyAlignment="1">
      <alignment horizontal="center" vertical="center" wrapText="1"/>
    </xf>
    <xf numFmtId="2" fontId="61" fillId="0" borderId="56" xfId="0" applyNumberFormat="1" applyFont="1" applyBorder="1" applyAlignment="1">
      <alignment horizontal="center" vertical="center" wrapText="1"/>
    </xf>
    <xf numFmtId="0" fontId="60" fillId="0" borderId="77" xfId="0" applyFont="1" applyBorder="1" applyAlignment="1">
      <alignment horizontal="center" vertical="center" wrapText="1"/>
    </xf>
    <xf numFmtId="1" fontId="72" fillId="0" borderId="56" xfId="0" applyNumberFormat="1" applyFont="1" applyBorder="1" applyAlignment="1">
      <alignment horizontal="center" vertical="center" wrapText="1"/>
    </xf>
    <xf numFmtId="0" fontId="60" fillId="6" borderId="77" xfId="0" applyFont="1" applyFill="1" applyBorder="1" applyAlignment="1">
      <alignment horizontal="center" vertical="center" wrapText="1"/>
    </xf>
    <xf numFmtId="1" fontId="72" fillId="0" borderId="77" xfId="0" applyNumberFormat="1" applyFont="1" applyBorder="1" applyAlignment="1">
      <alignment horizontal="center" vertical="center" wrapText="1"/>
    </xf>
    <xf numFmtId="1" fontId="73" fillId="0" borderId="56" xfId="0" applyNumberFormat="1" applyFont="1" applyBorder="1" applyAlignment="1">
      <alignment horizontal="center" vertical="center" wrapText="1"/>
    </xf>
    <xf numFmtId="0" fontId="71" fillId="0" borderId="56" xfId="0" applyFont="1" applyBorder="1" applyAlignment="1">
      <alignment horizontal="center" vertical="center" wrapText="1"/>
    </xf>
    <xf numFmtId="0" fontId="70" fillId="0" borderId="77" xfId="0" applyFont="1" applyBorder="1" applyAlignment="1">
      <alignment horizontal="left" vertical="center" wrapText="1"/>
    </xf>
    <xf numFmtId="0" fontId="70" fillId="0" borderId="56" xfId="0" applyFont="1" applyBorder="1" applyAlignment="1">
      <alignment horizontal="left" vertical="center" wrapText="1"/>
    </xf>
    <xf numFmtId="0" fontId="70" fillId="0" borderId="77" xfId="0" applyFont="1" applyBorder="1" applyAlignment="1">
      <alignment horizontal="center" vertical="center" wrapText="1"/>
    </xf>
    <xf numFmtId="0" fontId="72" fillId="2" borderId="76" xfId="0" applyFont="1" applyFill="1" applyBorder="1" applyAlignment="1" applyProtection="1">
      <alignment horizontal="center" vertical="center" wrapText="1"/>
      <protection locked="0"/>
    </xf>
    <xf numFmtId="0" fontId="60" fillId="15" borderId="78" xfId="0" applyFont="1" applyFill="1" applyBorder="1" applyAlignment="1">
      <alignment horizontal="center" vertical="center" wrapText="1"/>
    </xf>
    <xf numFmtId="0" fontId="60" fillId="15" borderId="79" xfId="0" applyFont="1" applyFill="1" applyBorder="1" applyAlignment="1">
      <alignment horizontal="center" vertical="center" wrapText="1"/>
    </xf>
    <xf numFmtId="0" fontId="60" fillId="15" borderId="77" xfId="0" applyFont="1" applyFill="1" applyBorder="1" applyAlignment="1">
      <alignment horizontal="center" vertical="center" wrapText="1"/>
    </xf>
    <xf numFmtId="0" fontId="72" fillId="0" borderId="56" xfId="0" applyFont="1" applyBorder="1" applyAlignment="1">
      <alignment horizontal="center" vertical="center" wrapText="1"/>
    </xf>
    <xf numFmtId="165" fontId="71" fillId="0" borderId="56" xfId="0" applyNumberFormat="1" applyFont="1" applyBorder="1" applyAlignment="1">
      <alignment horizontal="center" vertical="center" wrapText="1"/>
    </xf>
    <xf numFmtId="0" fontId="61" fillId="2" borderId="56" xfId="0" applyFont="1" applyFill="1" applyBorder="1" applyAlignment="1">
      <alignment horizontal="center" vertical="center" wrapText="1"/>
    </xf>
    <xf numFmtId="0" fontId="70" fillId="0" borderId="77" xfId="0" applyFont="1" applyBorder="1" applyAlignment="1">
      <alignment horizontal="left" vertical="center"/>
    </xf>
    <xf numFmtId="0" fontId="70" fillId="0" borderId="56" xfId="0" applyFont="1" applyBorder="1" applyAlignment="1">
      <alignment horizontal="left" vertical="center"/>
    </xf>
    <xf numFmtId="0" fontId="2" fillId="0" borderId="11" xfId="0" applyFont="1" applyBorder="1" applyAlignment="1">
      <alignment horizontal="center" vertical="center" wrapText="1"/>
    </xf>
    <xf numFmtId="0" fontId="2" fillId="0" borderId="31" xfId="0" applyFont="1" applyBorder="1" applyAlignment="1">
      <alignment horizontal="center" vertical="center" wrapText="1"/>
    </xf>
    <xf numFmtId="2" fontId="2" fillId="0" borderId="9" xfId="0" applyNumberFormat="1" applyFont="1" applyBorder="1" applyAlignment="1">
      <alignment horizontal="center" vertical="center" wrapText="1"/>
    </xf>
    <xf numFmtId="2" fontId="2" fillId="0" borderId="11" xfId="0" applyNumberFormat="1" applyFont="1" applyBorder="1" applyAlignment="1">
      <alignment horizontal="center" vertical="center" wrapText="1"/>
    </xf>
    <xf numFmtId="0" fontId="22" fillId="3" borderId="9" xfId="0" applyFont="1" applyFill="1" applyBorder="1" applyAlignment="1">
      <alignment horizontal="left" vertical="center" wrapText="1"/>
    </xf>
    <xf numFmtId="0" fontId="22" fillId="3" borderId="11" xfId="0" applyFont="1" applyFill="1" applyBorder="1" applyAlignment="1">
      <alignment horizontal="left" vertical="center" wrapText="1"/>
    </xf>
    <xf numFmtId="0" fontId="22" fillId="3" borderId="31" xfId="0" applyFont="1" applyFill="1" applyBorder="1" applyAlignment="1">
      <alignment horizontal="left" vertical="center" wrapText="1"/>
    </xf>
    <xf numFmtId="2" fontId="2" fillId="0" borderId="2" xfId="0" applyNumberFormat="1" applyFont="1" applyBorder="1" applyAlignment="1">
      <alignment horizontal="center" vertical="center" wrapText="1"/>
    </xf>
    <xf numFmtId="0" fontId="2" fillId="0" borderId="40"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14" xfId="0" applyFont="1" applyBorder="1" applyAlignment="1">
      <alignment horizontal="center" vertical="center" wrapText="1"/>
    </xf>
    <xf numFmtId="15" fontId="2" fillId="5" borderId="9" xfId="0" applyNumberFormat="1" applyFont="1" applyFill="1" applyBorder="1" applyAlignment="1" applyProtection="1">
      <alignment horizontal="center" vertical="center" wrapText="1"/>
      <protection locked="0"/>
    </xf>
    <xf numFmtId="15" fontId="2" fillId="5" borderId="31" xfId="0" applyNumberFormat="1"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15" fontId="2" fillId="0" borderId="9" xfId="0" applyNumberFormat="1" applyFont="1" applyBorder="1" applyAlignment="1" applyProtection="1">
      <alignment horizontal="center" vertical="center" wrapText="1"/>
      <protection locked="0"/>
    </xf>
    <xf numFmtId="15" fontId="2" fillId="0" borderId="31" xfId="0" applyNumberFormat="1" applyFont="1" applyBorder="1" applyAlignment="1" applyProtection="1">
      <alignment horizontal="center" vertical="center" wrapText="1"/>
      <protection locked="0"/>
    </xf>
    <xf numFmtId="0" fontId="22" fillId="3" borderId="30" xfId="0" applyFont="1" applyFill="1" applyBorder="1" applyAlignment="1">
      <alignment horizontal="center" wrapText="1"/>
    </xf>
    <xf numFmtId="0" fontId="22" fillId="3" borderId="5" xfId="0" applyFont="1" applyFill="1" applyBorder="1" applyAlignment="1">
      <alignment horizontal="center" wrapText="1"/>
    </xf>
    <xf numFmtId="0" fontId="0" fillId="0" borderId="28" xfId="0" applyBorder="1" applyAlignment="1" applyProtection="1">
      <alignment horizontal="center" wrapText="1"/>
      <protection locked="0"/>
    </xf>
    <xf numFmtId="0" fontId="0" fillId="0" borderId="24" xfId="0" applyBorder="1" applyAlignment="1" applyProtection="1">
      <alignment horizontal="center" wrapText="1"/>
      <protection locked="0"/>
    </xf>
    <xf numFmtId="0" fontId="0" fillId="0" borderId="32" xfId="0" applyBorder="1" applyAlignment="1" applyProtection="1">
      <alignment horizontal="center" wrapText="1"/>
      <protection locked="0"/>
    </xf>
    <xf numFmtId="0" fontId="0" fillId="0" borderId="16" xfId="0"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20" xfId="0" applyBorder="1" applyAlignment="1" applyProtection="1">
      <alignment horizontal="center" wrapText="1"/>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wrapText="1"/>
      <protection locked="0"/>
    </xf>
    <xf numFmtId="0" fontId="22" fillId="3" borderId="27" xfId="0" applyFont="1" applyFill="1" applyBorder="1" applyAlignment="1">
      <alignment horizontal="left" wrapText="1"/>
    </xf>
    <xf numFmtId="0" fontId="22" fillId="3" borderId="2" xfId="0" applyFont="1" applyFill="1" applyBorder="1" applyAlignment="1">
      <alignment horizontal="left" wrapText="1"/>
    </xf>
    <xf numFmtId="0" fontId="22" fillId="3" borderId="29" xfId="0" applyFont="1" applyFill="1" applyBorder="1" applyAlignment="1">
      <alignment horizontal="left" vertical="center" wrapText="1"/>
    </xf>
    <xf numFmtId="0" fontId="22" fillId="3" borderId="36" xfId="0" applyFont="1" applyFill="1" applyBorder="1" applyAlignment="1">
      <alignment horizontal="left" vertical="center" wrapText="1"/>
    </xf>
    <xf numFmtId="0" fontId="49" fillId="3" borderId="2" xfId="0" applyFont="1" applyFill="1" applyBorder="1" applyAlignment="1">
      <alignment horizontal="center" wrapText="1"/>
    </xf>
    <xf numFmtId="0" fontId="49" fillId="3" borderId="5" xfId="0" applyFont="1" applyFill="1" applyBorder="1" applyAlignment="1">
      <alignment horizontal="center" wrapText="1"/>
    </xf>
    <xf numFmtId="14" fontId="2" fillId="0" borderId="2"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2" xfId="0" applyFont="1" applyBorder="1" applyAlignment="1">
      <alignment horizontal="center" vertical="center" wrapText="1"/>
    </xf>
    <xf numFmtId="0" fontId="22" fillId="3" borderId="27" xfId="0" applyFont="1" applyFill="1" applyBorder="1" applyAlignment="1">
      <alignment horizontal="left"/>
    </xf>
    <xf numFmtId="0" fontId="22" fillId="3" borderId="2" xfId="0" applyFont="1" applyFill="1" applyBorder="1" applyAlignment="1">
      <alignment horizontal="left"/>
    </xf>
    <xf numFmtId="0" fontId="2" fillId="0" borderId="12" xfId="0" applyFont="1" applyBorder="1" applyAlignment="1">
      <alignment horizontal="center" vertical="center" wrapText="1"/>
    </xf>
    <xf numFmtId="0" fontId="48" fillId="3" borderId="9" xfId="0" applyFont="1" applyFill="1" applyBorder="1" applyAlignment="1">
      <alignment horizontal="center" vertical="center" wrapText="1"/>
    </xf>
    <xf numFmtId="0" fontId="48" fillId="3" borderId="11" xfId="0" applyFont="1" applyFill="1" applyBorder="1" applyAlignment="1">
      <alignment horizontal="center" vertical="center" wrapText="1"/>
    </xf>
    <xf numFmtId="0" fontId="48" fillId="3" borderId="31" xfId="0" applyFont="1" applyFill="1" applyBorder="1" applyAlignment="1">
      <alignment horizontal="center" vertical="center" wrapText="1"/>
    </xf>
    <xf numFmtId="0" fontId="22" fillId="2" borderId="38" xfId="0" applyFont="1" applyFill="1" applyBorder="1" applyAlignment="1">
      <alignment horizontal="center" wrapText="1"/>
    </xf>
    <xf numFmtId="0" fontId="22" fillId="2" borderId="30" xfId="0" applyFont="1" applyFill="1" applyBorder="1" applyAlignment="1">
      <alignment horizontal="center" wrapText="1"/>
    </xf>
    <xf numFmtId="0" fontId="22" fillId="2" borderId="4" xfId="0" applyFont="1" applyFill="1" applyBorder="1" applyAlignment="1">
      <alignment horizontal="center" wrapText="1"/>
    </xf>
    <xf numFmtId="0" fontId="24" fillId="9" borderId="2" xfId="0" applyFont="1" applyFill="1" applyBorder="1" applyAlignment="1">
      <alignment horizontal="center" vertical="center"/>
    </xf>
    <xf numFmtId="9" fontId="41" fillId="3" borderId="2" xfId="0" applyNumberFormat="1" applyFont="1" applyFill="1" applyBorder="1" applyAlignment="1">
      <alignment horizontal="center" vertical="center"/>
    </xf>
    <xf numFmtId="9" fontId="41" fillId="0" borderId="9" xfId="0" applyNumberFormat="1" applyFont="1" applyBorder="1" applyAlignment="1">
      <alignment horizontal="center"/>
    </xf>
    <xf numFmtId="9" fontId="41" fillId="0" borderId="11" xfId="0" applyNumberFormat="1" applyFont="1" applyBorder="1" applyAlignment="1">
      <alignment horizontal="center"/>
    </xf>
    <xf numFmtId="0" fontId="29" fillId="6" borderId="2" xfId="0" applyFont="1" applyFill="1" applyBorder="1" applyAlignment="1">
      <alignment horizontal="center" vertical="center"/>
    </xf>
    <xf numFmtId="0" fontId="29" fillId="3" borderId="2" xfId="0" applyFont="1" applyFill="1" applyBorder="1" applyAlignment="1">
      <alignment horizontal="center" vertical="center"/>
    </xf>
    <xf numFmtId="1" fontId="7" fillId="11" borderId="2" xfId="2" applyNumberFormat="1" applyFont="1" applyFill="1" applyBorder="1" applyAlignment="1" applyProtection="1">
      <alignment horizontal="center" vertical="center"/>
      <protection locked="0"/>
    </xf>
    <xf numFmtId="1" fontId="13" fillId="0" borderId="40" xfId="2" applyNumberFormat="1" applyFont="1" applyBorder="1" applyAlignment="1" applyProtection="1">
      <alignment horizontal="center" vertical="center" wrapText="1"/>
    </xf>
    <xf numFmtId="1" fontId="13" fillId="0" borderId="29" xfId="2" applyNumberFormat="1" applyFont="1" applyBorder="1" applyAlignment="1" applyProtection="1">
      <alignment horizontal="center" vertical="center" wrapText="1"/>
    </xf>
    <xf numFmtId="1" fontId="13" fillId="0" borderId="42" xfId="2" applyNumberFormat="1" applyFont="1" applyBorder="1" applyAlignment="1" applyProtection="1">
      <alignment horizontal="center" vertical="center" wrapText="1"/>
    </xf>
    <xf numFmtId="1" fontId="13" fillId="0" borderId="36" xfId="2" applyNumberFormat="1" applyFont="1" applyBorder="1" applyAlignment="1" applyProtection="1">
      <alignment horizontal="center" vertical="center" wrapText="1"/>
    </xf>
    <xf numFmtId="0" fontId="29" fillId="6" borderId="16" xfId="0" applyFont="1" applyFill="1" applyBorder="1" applyAlignment="1">
      <alignment horizontal="center" vertical="center"/>
    </xf>
    <xf numFmtId="0" fontId="29" fillId="6" borderId="0" xfId="0" applyFont="1" applyFill="1" applyAlignment="1">
      <alignment horizontal="center" vertical="center"/>
    </xf>
    <xf numFmtId="9" fontId="41" fillId="0" borderId="25" xfId="0" applyNumberFormat="1" applyFont="1" applyBorder="1" applyAlignment="1">
      <alignment horizontal="center"/>
    </xf>
    <xf numFmtId="0" fontId="24" fillId="9" borderId="25" xfId="0" applyFont="1" applyFill="1" applyBorder="1" applyAlignment="1">
      <alignment horizontal="center" vertical="center"/>
    </xf>
    <xf numFmtId="0" fontId="29" fillId="3" borderId="16" xfId="0" applyFont="1" applyFill="1" applyBorder="1" applyAlignment="1">
      <alignment horizontal="center" vertical="center" wrapText="1"/>
    </xf>
    <xf numFmtId="0" fontId="29" fillId="3" borderId="0" xfId="0" applyFont="1" applyFill="1" applyAlignment="1">
      <alignment horizontal="center" vertical="center" wrapText="1"/>
    </xf>
    <xf numFmtId="0" fontId="29" fillId="3" borderId="41" xfId="0" applyFont="1" applyFill="1" applyBorder="1" applyAlignment="1">
      <alignment horizontal="center" vertical="center" wrapText="1"/>
    </xf>
    <xf numFmtId="0" fontId="29" fillId="3" borderId="17"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29" fillId="3" borderId="36" xfId="0" applyFont="1" applyFill="1" applyBorder="1" applyAlignment="1">
      <alignment horizontal="center" vertical="center" wrapText="1"/>
    </xf>
    <xf numFmtId="9" fontId="38" fillId="2" borderId="40" xfId="3" applyFont="1" applyFill="1" applyBorder="1" applyAlignment="1" applyProtection="1">
      <alignment horizontal="center" vertical="center" wrapText="1"/>
    </xf>
    <xf numFmtId="9" fontId="38" fillId="2" borderId="29" xfId="3" applyFont="1" applyFill="1" applyBorder="1" applyAlignment="1" applyProtection="1">
      <alignment horizontal="center" vertical="center" wrapText="1"/>
    </xf>
    <xf numFmtId="9" fontId="38" fillId="2" borderId="42" xfId="3" applyFont="1" applyFill="1" applyBorder="1" applyAlignment="1" applyProtection="1">
      <alignment horizontal="center" vertical="center" wrapText="1"/>
    </xf>
    <xf numFmtId="9" fontId="38" fillId="2" borderId="36" xfId="3" applyFont="1" applyFill="1" applyBorder="1" applyAlignment="1" applyProtection="1">
      <alignment horizontal="center" vertical="center" wrapText="1"/>
    </xf>
    <xf numFmtId="0" fontId="26" fillId="3" borderId="2" xfId="0" applyFont="1" applyFill="1" applyBorder="1" applyAlignment="1">
      <alignment horizontal="center" vertical="center" wrapText="1"/>
    </xf>
    <xf numFmtId="0" fontId="26" fillId="3" borderId="19" xfId="0" applyFont="1" applyFill="1" applyBorder="1" applyAlignment="1">
      <alignment horizontal="center" vertical="center" wrapText="1"/>
    </xf>
    <xf numFmtId="0" fontId="26" fillId="3" borderId="0" xfId="0" applyFont="1" applyFill="1" applyAlignment="1">
      <alignment horizontal="center" vertical="center" wrapText="1"/>
    </xf>
    <xf numFmtId="0" fontId="26" fillId="3" borderId="41" xfId="0" applyFont="1" applyFill="1" applyBorder="1" applyAlignment="1">
      <alignment horizontal="center" vertical="center" wrapText="1"/>
    </xf>
    <xf numFmtId="0" fontId="26" fillId="3" borderId="42" xfId="0" applyFont="1" applyFill="1" applyBorder="1" applyAlignment="1">
      <alignment horizontal="center" vertical="center" wrapText="1"/>
    </xf>
    <xf numFmtId="0" fontId="26" fillId="3" borderId="14" xfId="0" applyFont="1" applyFill="1" applyBorder="1" applyAlignment="1">
      <alignment horizontal="center" vertical="center" wrapText="1"/>
    </xf>
    <xf numFmtId="0" fontId="26" fillId="3" borderId="36"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0" fillId="3" borderId="9" xfId="0" applyFill="1" applyBorder="1" applyAlignment="1">
      <alignment horizontal="center" vertical="center" wrapText="1"/>
    </xf>
    <xf numFmtId="0" fontId="0" fillId="3" borderId="31" xfId="0" applyFill="1" applyBorder="1" applyAlignment="1">
      <alignment horizontal="center" vertical="center" wrapText="1"/>
    </xf>
    <xf numFmtId="0" fontId="29" fillId="3" borderId="19" xfId="0" applyFont="1" applyFill="1" applyBorder="1" applyAlignment="1">
      <alignment horizontal="center" vertical="center" wrapText="1"/>
    </xf>
    <xf numFmtId="0" fontId="29" fillId="3" borderId="42" xfId="0" applyFont="1" applyFill="1" applyBorder="1" applyAlignment="1">
      <alignment horizontal="center" vertical="center" wrapText="1"/>
    </xf>
    <xf numFmtId="0" fontId="24" fillId="11" borderId="9" xfId="0" applyFont="1" applyFill="1" applyBorder="1" applyAlignment="1" applyProtection="1">
      <alignment horizontal="center" vertical="center"/>
      <protection locked="0"/>
    </xf>
    <xf numFmtId="0" fontId="24" fillId="11" borderId="11" xfId="0" applyFont="1" applyFill="1" applyBorder="1" applyAlignment="1" applyProtection="1">
      <alignment horizontal="center" vertical="center"/>
      <protection locked="0"/>
    </xf>
    <xf numFmtId="0" fontId="24" fillId="11" borderId="31" xfId="0" applyFont="1" applyFill="1" applyBorder="1" applyAlignment="1" applyProtection="1">
      <alignment horizontal="center" vertical="center"/>
      <protection locked="0"/>
    </xf>
    <xf numFmtId="9" fontId="27" fillId="2" borderId="9" xfId="3" applyFont="1" applyFill="1" applyBorder="1" applyAlignment="1" applyProtection="1">
      <alignment horizontal="center" vertical="center" wrapText="1"/>
    </xf>
    <xf numFmtId="9" fontId="27" fillId="2" borderId="11" xfId="3" applyFont="1" applyFill="1" applyBorder="1" applyAlignment="1" applyProtection="1">
      <alignment horizontal="center" vertical="center" wrapText="1"/>
    </xf>
    <xf numFmtId="9" fontId="27" fillId="2" borderId="31" xfId="3" applyFont="1" applyFill="1" applyBorder="1" applyAlignment="1" applyProtection="1">
      <alignment horizontal="center" vertical="center" wrapText="1"/>
    </xf>
    <xf numFmtId="2" fontId="26" fillId="6" borderId="2" xfId="0" applyNumberFormat="1" applyFont="1" applyFill="1" applyBorder="1" applyAlignment="1">
      <alignment horizontal="center" vertical="center" wrapText="1"/>
    </xf>
    <xf numFmtId="1" fontId="29" fillId="2" borderId="25" xfId="2" applyNumberFormat="1" applyFont="1" applyFill="1" applyBorder="1" applyAlignment="1" applyProtection="1">
      <alignment horizontal="center" vertical="center" wrapText="1"/>
    </xf>
    <xf numFmtId="1" fontId="29" fillId="2" borderId="30" xfId="2" applyNumberFormat="1" applyFont="1" applyFill="1" applyBorder="1" applyAlignment="1" applyProtection="1">
      <alignment horizontal="center" vertical="center" wrapText="1"/>
    </xf>
    <xf numFmtId="9" fontId="38" fillId="7" borderId="40" xfId="3" applyFont="1" applyFill="1" applyBorder="1" applyAlignment="1" applyProtection="1">
      <alignment horizontal="center" vertical="center" wrapText="1"/>
    </xf>
    <xf numFmtId="9" fontId="38" fillId="7" borderId="24" xfId="3" applyFont="1" applyFill="1" applyBorder="1" applyAlignment="1" applyProtection="1">
      <alignment horizontal="center" vertical="center" wrapText="1"/>
    </xf>
    <xf numFmtId="9" fontId="38" fillId="7" borderId="29" xfId="3" applyFont="1" applyFill="1" applyBorder="1" applyAlignment="1" applyProtection="1">
      <alignment horizontal="center" vertical="center" wrapText="1"/>
    </xf>
    <xf numFmtId="9" fontId="38" fillId="7" borderId="42" xfId="3" applyFont="1" applyFill="1" applyBorder="1" applyAlignment="1" applyProtection="1">
      <alignment horizontal="center" vertical="center" wrapText="1"/>
    </xf>
    <xf numFmtId="9" fontId="38" fillId="7" borderId="14" xfId="3" applyFont="1" applyFill="1" applyBorder="1" applyAlignment="1" applyProtection="1">
      <alignment horizontal="center" vertical="center" wrapText="1"/>
    </xf>
    <xf numFmtId="9" fontId="38" fillId="7" borderId="36" xfId="3" applyFont="1" applyFill="1" applyBorder="1" applyAlignment="1" applyProtection="1">
      <alignment horizontal="center" vertical="center" wrapText="1"/>
    </xf>
    <xf numFmtId="1" fontId="29" fillId="2" borderId="40" xfId="3" applyNumberFormat="1" applyFont="1" applyFill="1" applyBorder="1" applyAlignment="1" applyProtection="1">
      <alignment horizontal="center" vertical="center" wrapText="1"/>
    </xf>
    <xf numFmtId="1" fontId="29" fillId="2" borderId="29" xfId="3" applyNumberFormat="1" applyFont="1" applyFill="1" applyBorder="1" applyAlignment="1" applyProtection="1">
      <alignment horizontal="center" vertical="center" wrapText="1"/>
    </xf>
    <xf numFmtId="1" fontId="29" fillId="2" borderId="42" xfId="3" applyNumberFormat="1" applyFont="1" applyFill="1" applyBorder="1" applyAlignment="1" applyProtection="1">
      <alignment horizontal="center" vertical="center" wrapText="1"/>
    </xf>
    <xf numFmtId="1" fontId="29" fillId="2" borderId="36" xfId="3" applyNumberFormat="1" applyFont="1" applyFill="1" applyBorder="1" applyAlignment="1" applyProtection="1">
      <alignment horizontal="center" vertical="center" wrapText="1"/>
    </xf>
    <xf numFmtId="0" fontId="26" fillId="3" borderId="9" xfId="0" applyFont="1" applyFill="1" applyBorder="1" applyAlignment="1">
      <alignment horizontal="center" vertical="center" wrapText="1"/>
    </xf>
    <xf numFmtId="0" fontId="14" fillId="6" borderId="2" xfId="1" quotePrefix="1" applyFill="1" applyBorder="1" applyAlignment="1" applyProtection="1">
      <alignment horizontal="center" vertical="center" wrapText="1"/>
    </xf>
    <xf numFmtId="0" fontId="14" fillId="6" borderId="2" xfId="1" applyFill="1" applyBorder="1" applyAlignment="1" applyProtection="1">
      <alignment horizontal="center" vertical="center" wrapText="1"/>
    </xf>
    <xf numFmtId="0" fontId="26" fillId="3" borderId="24" xfId="0" applyFont="1" applyFill="1" applyBorder="1" applyAlignment="1">
      <alignment horizontal="center" vertical="center" wrapText="1"/>
    </xf>
    <xf numFmtId="0" fontId="26" fillId="3" borderId="29" xfId="0" applyFont="1" applyFill="1" applyBorder="1" applyAlignment="1">
      <alignment horizontal="center" vertical="center" wrapText="1"/>
    </xf>
    <xf numFmtId="0" fontId="43" fillId="3" borderId="2" xfId="0" applyFont="1" applyFill="1" applyBorder="1" applyAlignment="1">
      <alignment horizontal="center" vertical="center" wrapText="1"/>
    </xf>
    <xf numFmtId="0" fontId="43" fillId="3" borderId="9"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42" fillId="3" borderId="11" xfId="0" applyFont="1" applyFill="1" applyBorder="1" applyAlignment="1">
      <alignment horizontal="center" vertical="center" wrapText="1"/>
    </xf>
    <xf numFmtId="0" fontId="42" fillId="3" borderId="31" xfId="0" applyFont="1" applyFill="1" applyBorder="1" applyAlignment="1">
      <alignment horizontal="center" vertical="center" wrapText="1"/>
    </xf>
    <xf numFmtId="0" fontId="42" fillId="3" borderId="9" xfId="0" applyFont="1" applyFill="1" applyBorder="1" applyAlignment="1">
      <alignment horizontal="center" vertical="center" wrapText="1"/>
    </xf>
    <xf numFmtId="0" fontId="40" fillId="2" borderId="9" xfId="0" applyFont="1" applyFill="1" applyBorder="1" applyAlignment="1">
      <alignment horizontal="center" vertical="center" wrapText="1"/>
    </xf>
    <xf numFmtId="0" fontId="40" fillId="2" borderId="11" xfId="0" applyFont="1" applyFill="1" applyBorder="1" applyAlignment="1">
      <alignment horizontal="center" vertical="center" wrapText="1"/>
    </xf>
    <xf numFmtId="0" fontId="40" fillId="2" borderId="31" xfId="0" applyFont="1" applyFill="1" applyBorder="1" applyAlignment="1">
      <alignment horizontal="center" vertical="center" wrapText="1"/>
    </xf>
    <xf numFmtId="1" fontId="44" fillId="11" borderId="2" xfId="1" quotePrefix="1" applyNumberFormat="1" applyFont="1" applyFill="1" applyBorder="1" applyAlignment="1" applyProtection="1">
      <alignment horizontal="center" vertical="center" wrapText="1"/>
      <protection locked="0"/>
    </xf>
    <xf numFmtId="10" fontId="46" fillId="0" borderId="40" xfId="3" applyNumberFormat="1" applyFont="1" applyBorder="1" applyAlignment="1" applyProtection="1">
      <alignment horizontal="center" vertical="center"/>
    </xf>
    <xf numFmtId="10" fontId="46" fillId="0" borderId="24" xfId="3" applyNumberFormat="1" applyFont="1" applyBorder="1" applyAlignment="1" applyProtection="1">
      <alignment horizontal="center" vertical="center"/>
    </xf>
    <xf numFmtId="10" fontId="46" fillId="0" borderId="29" xfId="3" applyNumberFormat="1" applyFont="1" applyBorder="1" applyAlignment="1" applyProtection="1">
      <alignment horizontal="center" vertical="center"/>
    </xf>
    <xf numFmtId="10" fontId="46" fillId="0" borderId="42" xfId="3" applyNumberFormat="1" applyFont="1" applyBorder="1" applyAlignment="1" applyProtection="1">
      <alignment horizontal="center" vertical="center"/>
    </xf>
    <xf numFmtId="10" fontId="46" fillId="0" borderId="14" xfId="3" applyNumberFormat="1" applyFont="1" applyBorder="1" applyAlignment="1" applyProtection="1">
      <alignment horizontal="center" vertical="center"/>
    </xf>
    <xf numFmtId="10" fontId="46" fillId="0" borderId="36" xfId="3" applyNumberFormat="1" applyFont="1" applyBorder="1" applyAlignment="1" applyProtection="1">
      <alignment horizontal="center" vertical="center"/>
    </xf>
    <xf numFmtId="0" fontId="47" fillId="7" borderId="2" xfId="0" applyFont="1" applyFill="1" applyBorder="1" applyAlignment="1">
      <alignment horizontal="center" vertical="center" wrapText="1"/>
    </xf>
    <xf numFmtId="0" fontId="14" fillId="6" borderId="31" xfId="1" applyFill="1" applyBorder="1" applyAlignment="1" applyProtection="1">
      <alignment horizontal="center" vertical="center" wrapText="1"/>
    </xf>
    <xf numFmtId="0" fontId="42" fillId="0" borderId="24" xfId="0" applyFont="1" applyBorder="1" applyAlignment="1">
      <alignment horizontal="center" vertical="center"/>
    </xf>
    <xf numFmtId="0" fontId="42" fillId="0" borderId="29" xfId="0" applyFont="1" applyBorder="1" applyAlignment="1">
      <alignment horizontal="center" vertical="center"/>
    </xf>
    <xf numFmtId="0" fontId="42" fillId="0" borderId="14" xfId="0" applyFont="1" applyBorder="1" applyAlignment="1">
      <alignment horizontal="center" vertical="center"/>
    </xf>
    <xf numFmtId="0" fontId="42" fillId="0" borderId="36" xfId="0" applyFont="1" applyBorder="1" applyAlignment="1">
      <alignment horizontal="center" vertical="center"/>
    </xf>
    <xf numFmtId="1" fontId="26" fillId="2" borderId="2" xfId="0" applyNumberFormat="1" applyFont="1" applyFill="1" applyBorder="1" applyAlignment="1">
      <alignment horizontal="center" vertical="center" wrapText="1"/>
    </xf>
    <xf numFmtId="0" fontId="27" fillId="2" borderId="25" xfId="0" applyFont="1" applyFill="1" applyBorder="1" applyAlignment="1">
      <alignment horizontal="center" vertical="center" wrapText="1"/>
    </xf>
    <xf numFmtId="9" fontId="27" fillId="2" borderId="25" xfId="3" applyFont="1" applyFill="1" applyBorder="1" applyAlignment="1" applyProtection="1">
      <alignment horizontal="center" vertical="top" wrapText="1"/>
    </xf>
    <xf numFmtId="0" fontId="14" fillId="6" borderId="2" xfId="1" quotePrefix="1" applyFill="1" applyBorder="1" applyAlignment="1" applyProtection="1">
      <alignment horizontal="center" vertical="center"/>
    </xf>
    <xf numFmtId="2" fontId="26" fillId="6" borderId="43" xfId="0" applyNumberFormat="1" applyFont="1" applyFill="1" applyBorder="1" applyAlignment="1">
      <alignment horizontal="center" vertical="center" wrapText="1"/>
    </xf>
    <xf numFmtId="2" fontId="26" fillId="6" borderId="34" xfId="0" applyNumberFormat="1" applyFont="1" applyFill="1" applyBorder="1" applyAlignment="1">
      <alignment horizontal="center" vertical="center" wrapText="1"/>
    </xf>
    <xf numFmtId="2" fontId="26" fillId="6" borderId="8" xfId="0" applyNumberFormat="1" applyFont="1" applyFill="1" applyBorder="1" applyAlignment="1">
      <alignment horizontal="center" vertical="center" wrapText="1"/>
    </xf>
    <xf numFmtId="1" fontId="29" fillId="7" borderId="44" xfId="2" applyNumberFormat="1" applyFont="1" applyFill="1" applyBorder="1" applyAlignment="1" applyProtection="1">
      <alignment horizontal="center" vertical="center" wrapText="1"/>
    </xf>
    <xf numFmtId="1" fontId="29" fillId="7" borderId="33" xfId="2" applyNumberFormat="1" applyFont="1" applyFill="1" applyBorder="1" applyAlignment="1" applyProtection="1">
      <alignment horizontal="center" vertical="center" wrapText="1"/>
    </xf>
    <xf numFmtId="1" fontId="29" fillId="7" borderId="6" xfId="2" applyNumberFormat="1" applyFont="1" applyFill="1" applyBorder="1" applyAlignment="1" applyProtection="1">
      <alignment horizontal="center" vertical="center" wrapText="1"/>
    </xf>
    <xf numFmtId="0" fontId="29" fillId="3" borderId="16" xfId="0" applyFont="1" applyFill="1" applyBorder="1" applyAlignment="1">
      <alignment horizontal="center" vertical="center"/>
    </xf>
    <xf numFmtId="0" fontId="29" fillId="3" borderId="0" xfId="0" applyFont="1" applyFill="1" applyAlignment="1">
      <alignment horizontal="center" vertical="center"/>
    </xf>
    <xf numFmtId="0" fontId="29" fillId="3" borderId="1" xfId="0" applyFont="1" applyFill="1" applyBorder="1" applyAlignment="1">
      <alignment horizontal="center" vertical="center"/>
    </xf>
    <xf numFmtId="0" fontId="29" fillId="3" borderId="20" xfId="0" applyFont="1" applyFill="1" applyBorder="1" applyAlignment="1">
      <alignment horizontal="center" vertical="center"/>
    </xf>
    <xf numFmtId="0" fontId="29" fillId="3" borderId="21" xfId="0" applyFont="1" applyFill="1" applyBorder="1" applyAlignment="1">
      <alignment horizontal="center" vertical="center"/>
    </xf>
    <xf numFmtId="0" fontId="29" fillId="3" borderId="22" xfId="0" applyFont="1" applyFill="1" applyBorder="1" applyAlignment="1">
      <alignment horizontal="center" vertical="center"/>
    </xf>
    <xf numFmtId="0" fontId="27" fillId="2" borderId="15" xfId="0" applyFont="1" applyFill="1" applyBorder="1" applyAlignment="1">
      <alignment vertical="center"/>
    </xf>
    <xf numFmtId="0" fontId="27" fillId="2" borderId="13" xfId="0" applyFont="1" applyFill="1" applyBorder="1" applyAlignment="1">
      <alignment vertical="center"/>
    </xf>
    <xf numFmtId="0" fontId="27" fillId="2" borderId="16" xfId="0" applyFont="1" applyFill="1" applyBorder="1" applyAlignment="1">
      <alignment vertical="center"/>
    </xf>
    <xf numFmtId="0" fontId="27" fillId="2" borderId="0" xfId="0" applyFont="1" applyFill="1" applyAlignment="1">
      <alignment vertical="center"/>
    </xf>
    <xf numFmtId="0" fontId="27" fillId="11" borderId="13" xfId="0" applyFont="1" applyFill="1" applyBorder="1" applyAlignment="1" applyProtection="1">
      <alignment horizontal="center" vertical="center"/>
      <protection locked="0"/>
    </xf>
    <xf numFmtId="0" fontId="27" fillId="11" borderId="23" xfId="0" applyFont="1" applyFill="1" applyBorder="1" applyAlignment="1" applyProtection="1">
      <alignment horizontal="center" vertical="center"/>
      <protection locked="0"/>
    </xf>
    <xf numFmtId="0" fontId="27" fillId="11" borderId="0" xfId="0" applyFont="1" applyFill="1" applyAlignment="1" applyProtection="1">
      <alignment horizontal="center" vertical="center"/>
      <protection locked="0"/>
    </xf>
    <xf numFmtId="0" fontId="27" fillId="11" borderId="1" xfId="0" applyFont="1" applyFill="1" applyBorder="1" applyAlignment="1" applyProtection="1">
      <alignment horizontal="center" vertical="center"/>
      <protection locked="0"/>
    </xf>
    <xf numFmtId="0" fontId="27" fillId="2" borderId="15" xfId="0" applyFont="1" applyFill="1" applyBorder="1" applyAlignment="1">
      <alignment horizontal="left" vertical="center"/>
    </xf>
    <xf numFmtId="0" fontId="27" fillId="2" borderId="13" xfId="0" applyFont="1" applyFill="1" applyBorder="1" applyAlignment="1">
      <alignment horizontal="left" vertical="center"/>
    </xf>
    <xf numFmtId="0" fontId="27" fillId="2" borderId="16" xfId="0" applyFont="1" applyFill="1" applyBorder="1" applyAlignment="1">
      <alignment horizontal="left" vertical="center"/>
    </xf>
    <xf numFmtId="0" fontId="27" fillId="2" borderId="0" xfId="0" applyFont="1" applyFill="1" applyAlignment="1">
      <alignment horizontal="left" vertical="center"/>
    </xf>
    <xf numFmtId="0" fontId="43" fillId="0" borderId="43" xfId="0" applyFont="1" applyBorder="1" applyAlignment="1">
      <alignment horizontal="center" vertical="center" wrapText="1"/>
    </xf>
    <xf numFmtId="0" fontId="43" fillId="0" borderId="34"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5" xfId="0" applyFont="1" applyBorder="1" applyAlignment="1">
      <alignment horizontal="center" vertical="center" wrapText="1"/>
    </xf>
    <xf numFmtId="0" fontId="50" fillId="11" borderId="16" xfId="0" applyFont="1" applyFill="1" applyBorder="1" applyAlignment="1" applyProtection="1">
      <alignment horizontal="center" vertical="center" wrapText="1"/>
      <protection locked="0"/>
    </xf>
    <xf numFmtId="0" fontId="50" fillId="11" borderId="0" xfId="0" applyFont="1" applyFill="1" applyAlignment="1" applyProtection="1">
      <alignment horizontal="center" vertical="center" wrapText="1"/>
      <protection locked="0"/>
    </xf>
    <xf numFmtId="0" fontId="50" fillId="11" borderId="1" xfId="0" applyFont="1" applyFill="1" applyBorder="1" applyAlignment="1" applyProtection="1">
      <alignment horizontal="center" vertical="center" wrapText="1"/>
      <protection locked="0"/>
    </xf>
    <xf numFmtId="0" fontId="50" fillId="11" borderId="20" xfId="0" applyFont="1" applyFill="1" applyBorder="1" applyAlignment="1" applyProtection="1">
      <alignment horizontal="center" vertical="center" wrapText="1"/>
      <protection locked="0"/>
    </xf>
    <xf numFmtId="0" fontId="50" fillId="11" borderId="21" xfId="0" applyFont="1" applyFill="1" applyBorder="1" applyAlignment="1" applyProtection="1">
      <alignment horizontal="center" vertical="center" wrapText="1"/>
      <protection locked="0"/>
    </xf>
    <xf numFmtId="0" fontId="50" fillId="11" borderId="22" xfId="0" applyFont="1" applyFill="1" applyBorder="1" applyAlignment="1" applyProtection="1">
      <alignment horizontal="center" vertical="center" wrapText="1"/>
      <protection locked="0"/>
    </xf>
    <xf numFmtId="0" fontId="26" fillId="6" borderId="35" xfId="0" applyFont="1" applyFill="1" applyBorder="1" applyAlignment="1">
      <alignment horizontal="center" vertical="center"/>
    </xf>
    <xf numFmtId="0" fontId="26" fillId="6" borderId="25" xfId="0" applyFont="1" applyFill="1" applyBorder="1" applyAlignment="1">
      <alignment horizontal="center" vertical="center"/>
    </xf>
    <xf numFmtId="0" fontId="26" fillId="6" borderId="2" xfId="0" applyFont="1" applyFill="1" applyBorder="1" applyAlignment="1">
      <alignment horizontal="center"/>
    </xf>
    <xf numFmtId="0" fontId="26" fillId="6" borderId="25" xfId="0" applyFont="1" applyFill="1" applyBorder="1" applyAlignment="1">
      <alignment horizontal="center"/>
    </xf>
    <xf numFmtId="0" fontId="26" fillId="6" borderId="7" xfId="0" applyFont="1" applyFill="1" applyBorder="1" applyAlignment="1">
      <alignment horizontal="center"/>
    </xf>
    <xf numFmtId="0" fontId="51" fillId="2" borderId="43" xfId="0" applyFont="1" applyFill="1" applyBorder="1" applyAlignment="1">
      <alignment horizontal="center" vertical="center"/>
    </xf>
    <xf numFmtId="0" fontId="51" fillId="2" borderId="34" xfId="0" applyFont="1" applyFill="1" applyBorder="1" applyAlignment="1">
      <alignment horizontal="center" vertical="center"/>
    </xf>
    <xf numFmtId="0" fontId="51" fillId="2" borderId="8" xfId="0" applyFont="1" applyFill="1" applyBorder="1" applyAlignment="1">
      <alignment horizontal="center" vertical="center"/>
    </xf>
    <xf numFmtId="0" fontId="51" fillId="2" borderId="44" xfId="0" applyFont="1" applyFill="1" applyBorder="1" applyAlignment="1">
      <alignment horizontal="center" vertical="center"/>
    </xf>
    <xf numFmtId="0" fontId="51" fillId="2" borderId="33" xfId="0" applyFont="1" applyFill="1" applyBorder="1" applyAlignment="1">
      <alignment horizontal="center" vertical="center"/>
    </xf>
    <xf numFmtId="0" fontId="51" fillId="2" borderId="6" xfId="0" applyFont="1" applyFill="1" applyBorder="1" applyAlignment="1">
      <alignment horizontal="center" vertical="center"/>
    </xf>
    <xf numFmtId="0" fontId="51" fillId="11" borderId="43" xfId="0" applyFont="1" applyFill="1" applyBorder="1" applyAlignment="1" applyProtection="1">
      <alignment horizontal="center" vertical="center"/>
      <protection locked="0"/>
    </xf>
    <xf numFmtId="0" fontId="51" fillId="11" borderId="34" xfId="0" applyFont="1" applyFill="1" applyBorder="1" applyAlignment="1" applyProtection="1">
      <alignment horizontal="center" vertical="center"/>
      <protection locked="0"/>
    </xf>
    <xf numFmtId="0" fontId="51" fillId="11" borderId="8" xfId="0" applyFont="1" applyFill="1" applyBorder="1" applyAlignment="1" applyProtection="1">
      <alignment horizontal="center" vertical="center"/>
      <protection locked="0"/>
    </xf>
    <xf numFmtId="0" fontId="51" fillId="11" borderId="44" xfId="0" applyFont="1" applyFill="1" applyBorder="1" applyAlignment="1" applyProtection="1">
      <alignment horizontal="center" vertical="center"/>
      <protection locked="0"/>
    </xf>
    <xf numFmtId="0" fontId="51" fillId="11" borderId="33" xfId="0" applyFont="1" applyFill="1" applyBorder="1" applyAlignment="1" applyProtection="1">
      <alignment horizontal="center" vertical="center"/>
      <protection locked="0"/>
    </xf>
    <xf numFmtId="0" fontId="51" fillId="11" borderId="6" xfId="0" applyFont="1" applyFill="1" applyBorder="1" applyAlignment="1" applyProtection="1">
      <alignment horizontal="center" vertical="center"/>
      <protection locked="0"/>
    </xf>
    <xf numFmtId="0" fontId="52" fillId="2" borderId="43" xfId="0" applyFont="1" applyFill="1" applyBorder="1" applyAlignment="1">
      <alignment horizontal="center"/>
    </xf>
    <xf numFmtId="0" fontId="52" fillId="2" borderId="34" xfId="0" applyFont="1" applyFill="1" applyBorder="1" applyAlignment="1">
      <alignment horizontal="center"/>
    </xf>
    <xf numFmtId="0" fontId="52" fillId="2" borderId="8" xfId="0" applyFont="1" applyFill="1" applyBorder="1" applyAlignment="1">
      <alignment horizontal="center"/>
    </xf>
    <xf numFmtId="0" fontId="51" fillId="2" borderId="36" xfId="0" applyFont="1" applyFill="1" applyBorder="1" applyAlignment="1">
      <alignment horizontal="center" vertical="center"/>
    </xf>
    <xf numFmtId="0" fontId="51" fillId="2" borderId="30" xfId="0" applyFont="1" applyFill="1" applyBorder="1" applyAlignment="1">
      <alignment horizontal="center" vertical="center"/>
    </xf>
    <xf numFmtId="0" fontId="51" fillId="2" borderId="42" xfId="0" applyFont="1" applyFill="1" applyBorder="1" applyAlignment="1">
      <alignment horizontal="center" vertical="center"/>
    </xf>
    <xf numFmtId="0" fontId="51" fillId="2" borderId="29" xfId="0" applyFont="1" applyFill="1" applyBorder="1" applyAlignment="1">
      <alignment horizontal="center" vertical="center"/>
    </xf>
    <xf numFmtId="0" fontId="51" fillId="2" borderId="25" xfId="0" applyFont="1" applyFill="1" applyBorder="1" applyAlignment="1">
      <alignment horizontal="center" vertical="center"/>
    </xf>
    <xf numFmtId="0" fontId="51" fillId="2" borderId="40" xfId="0" applyFont="1" applyFill="1" applyBorder="1" applyAlignment="1">
      <alignment horizontal="center" vertical="center"/>
    </xf>
    <xf numFmtId="0" fontId="51" fillId="11" borderId="2" xfId="0" applyFont="1" applyFill="1" applyBorder="1" applyAlignment="1" applyProtection="1">
      <alignment horizontal="center" vertical="center"/>
      <protection locked="0"/>
    </xf>
    <xf numFmtId="0" fontId="52" fillId="2" borderId="39" xfId="0" applyFont="1" applyFill="1" applyBorder="1" applyAlignment="1">
      <alignment horizontal="center"/>
    </xf>
    <xf numFmtId="0" fontId="52" fillId="2" borderId="52" xfId="0" applyFont="1" applyFill="1" applyBorder="1" applyAlignment="1">
      <alignment horizontal="center"/>
    </xf>
    <xf numFmtId="14" fontId="52" fillId="11" borderId="44" xfId="0" applyNumberFormat="1" applyFont="1" applyFill="1" applyBorder="1" applyAlignment="1" applyProtection="1">
      <alignment horizontal="center"/>
      <protection locked="0"/>
    </xf>
    <xf numFmtId="14" fontId="52" fillId="11" borderId="33" xfId="0" applyNumberFormat="1" applyFont="1" applyFill="1" applyBorder="1" applyAlignment="1" applyProtection="1">
      <alignment horizontal="center"/>
      <protection locked="0"/>
    </xf>
    <xf numFmtId="14" fontId="52" fillId="11" borderId="6" xfId="0" applyNumberFormat="1" applyFont="1" applyFill="1" applyBorder="1" applyAlignment="1" applyProtection="1">
      <alignment horizontal="center"/>
      <protection locked="0"/>
    </xf>
    <xf numFmtId="14" fontId="52" fillId="11" borderId="53" xfId="0" applyNumberFormat="1" applyFont="1" applyFill="1" applyBorder="1" applyAlignment="1" applyProtection="1">
      <alignment horizontal="center"/>
      <protection locked="0"/>
    </xf>
    <xf numFmtId="0" fontId="27" fillId="2" borderId="16" xfId="0" applyFont="1" applyFill="1" applyBorder="1" applyAlignment="1">
      <alignment horizontal="center" vertical="center"/>
    </xf>
    <xf numFmtId="0" fontId="27" fillId="2" borderId="0" xfId="0" applyFont="1" applyFill="1" applyAlignment="1">
      <alignment horizontal="center" vertical="center"/>
    </xf>
    <xf numFmtId="0" fontId="27" fillId="2" borderId="13" xfId="0" applyFont="1" applyFill="1" applyBorder="1" applyAlignment="1">
      <alignment horizontal="center" vertical="top"/>
    </xf>
    <xf numFmtId="0" fontId="27" fillId="2" borderId="0" xfId="0" applyFont="1" applyFill="1" applyAlignment="1">
      <alignment horizontal="center" vertical="top"/>
    </xf>
    <xf numFmtId="0" fontId="27" fillId="2" borderId="23" xfId="0" applyFont="1" applyFill="1" applyBorder="1" applyAlignment="1">
      <alignment horizontal="center" vertical="top"/>
    </xf>
    <xf numFmtId="0" fontId="27" fillId="2" borderId="1" xfId="0" applyFont="1" applyFill="1" applyBorder="1" applyAlignment="1">
      <alignment horizontal="center" vertical="top"/>
    </xf>
    <xf numFmtId="0" fontId="27" fillId="2" borderId="20" xfId="0" applyFont="1" applyFill="1" applyBorder="1" applyAlignment="1">
      <alignment horizontal="left" vertical="center"/>
    </xf>
    <xf numFmtId="0" fontId="27" fillId="2" borderId="21" xfId="0" applyFont="1" applyFill="1" applyBorder="1" applyAlignment="1">
      <alignment horizontal="left" vertical="center"/>
    </xf>
    <xf numFmtId="0" fontId="27" fillId="2" borderId="21" xfId="0" applyFont="1" applyFill="1" applyBorder="1" applyAlignment="1">
      <alignment horizontal="center" vertical="top"/>
    </xf>
    <xf numFmtId="0" fontId="27" fillId="2" borderId="22" xfId="0" applyFont="1" applyFill="1" applyBorder="1" applyAlignment="1">
      <alignment horizontal="center" vertical="top"/>
    </xf>
    <xf numFmtId="0" fontId="27" fillId="2" borderId="15" xfId="0" applyFont="1" applyFill="1" applyBorder="1" applyAlignment="1">
      <alignment horizontal="center" vertical="center"/>
    </xf>
    <xf numFmtId="0" fontId="27" fillId="2" borderId="13" xfId="0" applyFont="1" applyFill="1" applyBorder="1" applyAlignment="1">
      <alignment horizontal="center" vertical="center"/>
    </xf>
    <xf numFmtId="0" fontId="52" fillId="2" borderId="15" xfId="0" applyFont="1" applyFill="1" applyBorder="1" applyAlignment="1">
      <alignment horizontal="left" vertical="top"/>
    </xf>
    <xf numFmtId="0" fontId="52" fillId="2" borderId="13" xfId="0" applyFont="1" applyFill="1" applyBorder="1" applyAlignment="1">
      <alignment horizontal="left" vertical="top"/>
    </xf>
    <xf numFmtId="0" fontId="52" fillId="2" borderId="23" xfId="0" applyFont="1" applyFill="1" applyBorder="1" applyAlignment="1">
      <alignment horizontal="left" vertical="top"/>
    </xf>
    <xf numFmtId="0" fontId="52" fillId="2" borderId="28" xfId="0" applyFont="1" applyFill="1" applyBorder="1" applyAlignment="1">
      <alignment horizontal="left" vertical="top"/>
    </xf>
    <xf numFmtId="0" fontId="52" fillId="2" borderId="24" xfId="0" applyFont="1" applyFill="1" applyBorder="1" applyAlignment="1">
      <alignment horizontal="left" vertical="top"/>
    </xf>
    <xf numFmtId="0" fontId="52" fillId="2" borderId="32" xfId="0" applyFont="1" applyFill="1" applyBorder="1" applyAlignment="1">
      <alignment horizontal="left" vertical="top"/>
    </xf>
    <xf numFmtId="0" fontId="52" fillId="11" borderId="20" xfId="0" applyFont="1" applyFill="1" applyBorder="1" applyAlignment="1">
      <alignment horizontal="center" vertical="top"/>
    </xf>
    <xf numFmtId="0" fontId="52" fillId="11" borderId="21" xfId="0" applyFont="1" applyFill="1" applyBorder="1" applyAlignment="1">
      <alignment horizontal="center" vertical="top"/>
    </xf>
    <xf numFmtId="0" fontId="52" fillId="11" borderId="22" xfId="0" applyFont="1" applyFill="1" applyBorder="1" applyAlignment="1">
      <alignment horizontal="center" vertical="top"/>
    </xf>
    <xf numFmtId="0" fontId="52" fillId="11" borderId="17" xfId="0" applyFont="1" applyFill="1" applyBorder="1" applyAlignment="1">
      <alignment horizontal="center" vertical="top"/>
    </xf>
    <xf numFmtId="0" fontId="52" fillId="11" borderId="14" xfId="0" applyFont="1" applyFill="1" applyBorder="1" applyAlignment="1">
      <alignment horizontal="center" vertical="top"/>
    </xf>
    <xf numFmtId="0" fontId="52" fillId="11" borderId="37" xfId="0" applyFont="1" applyFill="1" applyBorder="1" applyAlignment="1">
      <alignment horizontal="center" vertical="top"/>
    </xf>
    <xf numFmtId="0" fontId="17" fillId="6" borderId="15" xfId="0" applyFont="1" applyFill="1" applyBorder="1" applyAlignment="1">
      <alignment horizontal="left" vertical="center"/>
    </xf>
    <xf numFmtId="0" fontId="17" fillId="6" borderId="13" xfId="0" applyFont="1" applyFill="1" applyBorder="1" applyAlignment="1">
      <alignment horizontal="left" vertical="center"/>
    </xf>
    <xf numFmtId="0" fontId="17" fillId="6" borderId="20" xfId="0" applyFont="1" applyFill="1" applyBorder="1" applyAlignment="1">
      <alignment horizontal="left" vertical="center"/>
    </xf>
    <xf numFmtId="0" fontId="17" fillId="6" borderId="21" xfId="0" applyFont="1" applyFill="1" applyBorder="1" applyAlignment="1">
      <alignment horizontal="left" vertical="center"/>
    </xf>
    <xf numFmtId="0" fontId="8" fillId="11" borderId="15" xfId="0" applyFont="1" applyFill="1" applyBorder="1" applyAlignment="1" applyProtection="1">
      <alignment horizontal="center" vertical="center"/>
      <protection locked="0"/>
    </xf>
    <xf numFmtId="0" fontId="8" fillId="11" borderId="20" xfId="0" applyFont="1" applyFill="1" applyBorder="1" applyAlignment="1" applyProtection="1">
      <alignment horizontal="center" vertical="center"/>
      <protection locked="0"/>
    </xf>
    <xf numFmtId="0" fontId="35" fillId="0" borderId="43" xfId="0" applyFont="1" applyBorder="1" applyAlignment="1">
      <alignment horizontal="center" vertical="center" wrapText="1"/>
    </xf>
    <xf numFmtId="0" fontId="35" fillId="0" borderId="34"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21" xfId="0" applyFont="1" applyBorder="1" applyAlignment="1">
      <alignment horizontal="center" vertical="center" wrapText="1"/>
    </xf>
    <xf numFmtId="0" fontId="18" fillId="2" borderId="43" xfId="0" applyFont="1" applyFill="1" applyBorder="1" applyAlignment="1">
      <alignment horizontal="center"/>
    </xf>
    <xf numFmtId="0" fontId="18" fillId="2" borderId="34" xfId="0" applyFont="1" applyFill="1" applyBorder="1" applyAlignment="1">
      <alignment horizontal="center"/>
    </xf>
    <xf numFmtId="0" fontId="18" fillId="2" borderId="8" xfId="0" applyFont="1" applyFill="1" applyBorder="1" applyAlignment="1">
      <alignment horizontal="center"/>
    </xf>
    <xf numFmtId="0" fontId="18" fillId="2" borderId="44" xfId="0" applyFont="1" applyFill="1" applyBorder="1" applyAlignment="1">
      <alignment horizontal="center"/>
    </xf>
    <xf numFmtId="0" fontId="18" fillId="2" borderId="33" xfId="0" applyFont="1" applyFill="1" applyBorder="1" applyAlignment="1">
      <alignment horizontal="center"/>
    </xf>
    <xf numFmtId="0" fontId="18" fillId="2" borderId="6" xfId="0" applyFont="1" applyFill="1" applyBorder="1" applyAlignment="1">
      <alignment horizontal="center"/>
    </xf>
    <xf numFmtId="0" fontId="58" fillId="15" borderId="77" xfId="0" applyFont="1" applyFill="1" applyBorder="1" applyAlignment="1">
      <alignment horizontal="center" vertical="center" wrapText="1"/>
    </xf>
    <xf numFmtId="0" fontId="58" fillId="15" borderId="56" xfId="0" applyFont="1" applyFill="1" applyBorder="1" applyAlignment="1">
      <alignment horizontal="center" vertical="center" wrapText="1"/>
    </xf>
  </cellXfs>
  <cellStyles count="4">
    <cellStyle name="Hipervínculo" xfId="1" builtinId="8"/>
    <cellStyle name="Millares" xfId="2" builtinId="3"/>
    <cellStyle name="Normal" xfId="0" builtinId="0"/>
    <cellStyle name="Porcentaje" xfId="3" builtinId="5"/>
  </cellStyles>
  <dxfs count="2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6" tint="0.59996337778862885"/>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6" tint="0.39994506668294322"/>
      </font>
    </dxf>
    <dxf>
      <font>
        <color theme="6" tint="0.59996337778862885"/>
      </font>
    </dxf>
    <dxf>
      <font>
        <color theme="0"/>
      </font>
    </dxf>
    <dxf>
      <font>
        <color theme="6" tint="0.39994506668294322"/>
      </font>
    </dxf>
    <dxf>
      <font>
        <color theme="6" tint="0.59996337778862885"/>
      </font>
    </dxf>
    <dxf>
      <font>
        <color auto="1"/>
      </font>
    </dxf>
    <dxf>
      <font>
        <color theme="0"/>
      </font>
    </dxf>
  </dxfs>
  <tableStyles count="0" defaultTableStyle="TableStyleMedium2" defaultPivotStyle="PivotStyleLight16"/>
  <colors>
    <mruColors>
      <color rgb="FF4D4D4D"/>
      <color rgb="FF1F497D"/>
      <color rgb="FFDCEAFB"/>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105834</xdr:colOff>
      <xdr:row>0</xdr:row>
      <xdr:rowOff>127000</xdr:rowOff>
    </xdr:from>
    <xdr:to>
      <xdr:col>4</xdr:col>
      <xdr:colOff>465668</xdr:colOff>
      <xdr:row>3</xdr:row>
      <xdr:rowOff>118533</xdr:rowOff>
    </xdr:to>
    <xdr:pic>
      <xdr:nvPicPr>
        <xdr:cNvPr id="2" name="Picture 1" descr="LOGO HSVP CALDAS">
          <a:extLst>
            <a:ext uri="{FF2B5EF4-FFF2-40B4-BE49-F238E27FC236}">
              <a16:creationId xmlns:a16="http://schemas.microsoft.com/office/drawing/2014/main" id="{7FE88839-5489-44F6-A5C4-1AB2B0D92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834" y="127000"/>
          <a:ext cx="1725084" cy="69003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186706</xdr:colOff>
      <xdr:row>0</xdr:row>
      <xdr:rowOff>100042</xdr:rowOff>
    </xdr:from>
    <xdr:to>
      <xdr:col>5</xdr:col>
      <xdr:colOff>161745</xdr:colOff>
      <xdr:row>3</xdr:row>
      <xdr:rowOff>108244</xdr:rowOff>
    </xdr:to>
    <xdr:pic>
      <xdr:nvPicPr>
        <xdr:cNvPr id="2" name="Picture 1" descr="LOGO HSVP CALDAS">
          <a:extLst>
            <a:ext uri="{FF2B5EF4-FFF2-40B4-BE49-F238E27FC236}">
              <a16:creationId xmlns:a16="http://schemas.microsoft.com/office/drawing/2014/main" id="{C2A2B735-461D-45F4-B2E1-CD3107441D3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6706" y="100042"/>
          <a:ext cx="1295959" cy="68214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186706</xdr:colOff>
      <xdr:row>0</xdr:row>
      <xdr:rowOff>100042</xdr:rowOff>
    </xdr:from>
    <xdr:to>
      <xdr:col>5</xdr:col>
      <xdr:colOff>190500</xdr:colOff>
      <xdr:row>3</xdr:row>
      <xdr:rowOff>124438</xdr:rowOff>
    </xdr:to>
    <xdr:pic>
      <xdr:nvPicPr>
        <xdr:cNvPr id="2" name="Picture 1" descr="LOGO HSVP CALDAS">
          <a:extLst>
            <a:ext uri="{FF2B5EF4-FFF2-40B4-BE49-F238E27FC236}">
              <a16:creationId xmlns:a16="http://schemas.microsoft.com/office/drawing/2014/main" id="{411D0DE0-C12C-4B01-8D59-FF565DF0F25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6706" y="100042"/>
          <a:ext cx="1261094" cy="71019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476250</xdr:colOff>
      <xdr:row>0</xdr:row>
      <xdr:rowOff>57150</xdr:rowOff>
    </xdr:from>
    <xdr:to>
      <xdr:col>2</xdr:col>
      <xdr:colOff>247650</xdr:colOff>
      <xdr:row>4</xdr:row>
      <xdr:rowOff>123825</xdr:rowOff>
    </xdr:to>
    <xdr:pic>
      <xdr:nvPicPr>
        <xdr:cNvPr id="19025" name="2 Imagen" descr="cid:76FA456F-FDB6-4D39-84E3-097AB9F99257@dafp.local">
          <a:extLst>
            <a:ext uri="{FF2B5EF4-FFF2-40B4-BE49-F238E27FC236}">
              <a16:creationId xmlns:a16="http://schemas.microsoft.com/office/drawing/2014/main" id="{00000000-0008-0000-0600-0000514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0" y="57150"/>
          <a:ext cx="2952750" cy="7143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752475</xdr:colOff>
      <xdr:row>0</xdr:row>
      <xdr:rowOff>57150</xdr:rowOff>
    </xdr:from>
    <xdr:to>
      <xdr:col>4</xdr:col>
      <xdr:colOff>361950</xdr:colOff>
      <xdr:row>0</xdr:row>
      <xdr:rowOff>685800</xdr:rowOff>
    </xdr:to>
    <xdr:pic>
      <xdr:nvPicPr>
        <xdr:cNvPr id="41090" name="2 Imagen" descr="cid:76FA456F-FDB6-4D39-84E3-097AB9F99257@dafp.local">
          <a:extLst>
            <a:ext uri="{FF2B5EF4-FFF2-40B4-BE49-F238E27FC236}">
              <a16:creationId xmlns:a16="http://schemas.microsoft.com/office/drawing/2014/main" id="{00000000-0008-0000-0700-000082A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52475" y="57150"/>
          <a:ext cx="2657475" cy="6286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85726</xdr:colOff>
      <xdr:row>0</xdr:row>
      <xdr:rowOff>152400</xdr:rowOff>
    </xdr:from>
    <xdr:to>
      <xdr:col>0</xdr:col>
      <xdr:colOff>1171576</xdr:colOff>
      <xdr:row>3</xdr:row>
      <xdr:rowOff>93248</xdr:rowOff>
    </xdr:to>
    <xdr:pic>
      <xdr:nvPicPr>
        <xdr:cNvPr id="3" name="Picture 1" descr="LOGO HSVP CALDAS">
          <a:extLst>
            <a:ext uri="{FF2B5EF4-FFF2-40B4-BE49-F238E27FC236}">
              <a16:creationId xmlns:a16="http://schemas.microsoft.com/office/drawing/2014/main" id="{D6DCC10B-8B6E-44E1-AB83-0B3E5764C27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6" y="152400"/>
          <a:ext cx="1085850" cy="626648"/>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238125</xdr:colOff>
      <xdr:row>0</xdr:row>
      <xdr:rowOff>142875</xdr:rowOff>
    </xdr:from>
    <xdr:to>
      <xdr:col>3</xdr:col>
      <xdr:colOff>590550</xdr:colOff>
      <xdr:row>4</xdr:row>
      <xdr:rowOff>95250</xdr:rowOff>
    </xdr:to>
    <xdr:pic>
      <xdr:nvPicPr>
        <xdr:cNvPr id="20028" name="2 Imagen" descr="cid:76FA456F-FDB6-4D39-84E3-097AB9F99257@dafp.local">
          <a:extLst>
            <a:ext uri="{FF2B5EF4-FFF2-40B4-BE49-F238E27FC236}">
              <a16:creationId xmlns:a16="http://schemas.microsoft.com/office/drawing/2014/main" id="{00000000-0008-0000-0900-00003C4E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 y="142875"/>
          <a:ext cx="2952750" cy="7143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onado/Downloads/Propuesta%20formato%20provisionales%20MODIFICA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DOCUMENTO_APOYO/MONICA/EDL/2017/Propuesta%20del%20Sistema%20Propio%20de%20EDL/formatos_edl-2017%20(2)_CNS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ciones"/>
      <sheetName val="Hoja1"/>
      <sheetName val="1. Concertación"/>
      <sheetName val="2. Evaluación"/>
      <sheetName val="Hoja2"/>
      <sheetName val="3. Com. Comportamentales"/>
      <sheetName val="4. Consolidado Evaluacion Defin"/>
      <sheetName val="Instrucciones"/>
      <sheetName val="5. Plan de mejor. Indv."/>
      <sheetName val="lista de selecciones"/>
    </sheetNames>
    <sheetDataSet>
      <sheetData sheetId="0"/>
      <sheetData sheetId="1">
        <row r="2">
          <cell r="F2" t="str">
            <v xml:space="preserve">Asesor </v>
          </cell>
        </row>
        <row r="3">
          <cell r="F3" t="str">
            <v xml:space="preserve">Profesional </v>
          </cell>
        </row>
        <row r="4">
          <cell r="F4" t="str">
            <v xml:space="preserve">Técnico </v>
          </cell>
        </row>
        <row r="5">
          <cell r="F5" t="str">
            <v>Asistencial</v>
          </cell>
        </row>
      </sheetData>
      <sheetData sheetId="2"/>
      <sheetData sheetId="3"/>
      <sheetData sheetId="4">
        <row r="5">
          <cell r="B5" t="str">
            <v xml:space="preserve">1.Primer Semestre </v>
          </cell>
        </row>
        <row r="6">
          <cell r="B6" t="str">
            <v xml:space="preserve">2.Evaluación Anual - Segundo Semestre </v>
          </cell>
        </row>
        <row r="7">
          <cell r="B7" t="str">
            <v xml:space="preserve">3.Por Cambio de Evaluador </v>
          </cell>
        </row>
        <row r="8">
          <cell r="B8" t="str">
            <v xml:space="preserve">4.Por Cambio Definitivo del Empleo </v>
          </cell>
        </row>
        <row r="9">
          <cell r="B9" t="str">
            <v>5.Separación Temporal de las Funciones por más de 30 Días</v>
          </cell>
        </row>
        <row r="10">
          <cell r="B10" t="str">
            <v>6.La que corresponda al lapso comprendido entre la última evaluación, si la hubiere, y el final del período semestral a evaluar.</v>
          </cell>
        </row>
        <row r="11">
          <cell r="B11" t="str">
            <v>7.Por Desempeño Laboral Deficiente</v>
          </cell>
        </row>
        <row r="12">
          <cell r="B12" t="str">
            <v>8.Suspensión y Calificación por Acoso Laboral</v>
          </cell>
        </row>
        <row r="15">
          <cell r="B15" t="str">
            <v>Aspecto a mejorar</v>
          </cell>
        </row>
        <row r="16">
          <cell r="B16" t="str">
            <v>Fortaleza</v>
          </cell>
        </row>
      </sheetData>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F1. INF. GENERAL"/>
      <sheetName val="F2. COMP. LAB Y COM COMPOR"/>
      <sheetName val="Hoja4"/>
      <sheetName val="F3. EVIDENCIAS"/>
      <sheetName val="F4. CALF. COM. COMPORT."/>
      <sheetName val="F5. EVA. ÁREAS O DEPENDENCIAS."/>
      <sheetName val="F6. REPOR CLF PRD ANUAL U ORD"/>
      <sheetName val="F7. PLAN DE MEJORAMIENTO"/>
      <sheetName val="F8. EVA. EVENTUAL (Semestre 1)"/>
      <sheetName val="F8. EVA. EVENTUAL (Semestre 2)"/>
      <sheetName val="F9. EV. EXTRAORDINARIA"/>
      <sheetName val="F10. EVA. INFERIOR A 1 AÑO"/>
      <sheetName val="F11. EVA P. PRUEBA"/>
      <sheetName val="F. EVA ÁREAS O DEP, CACI"/>
      <sheetName val="Hoja1"/>
    </sheetNames>
    <sheetDataSet>
      <sheetData sheetId="0"/>
      <sheetData sheetId="1"/>
      <sheetData sheetId="2">
        <row r="11">
          <cell r="A11" t="str">
            <v>I. IDENTIFICACIÓN DEL EVALUADO</v>
          </cell>
          <cell r="H11">
            <v>0</v>
          </cell>
        </row>
        <row r="13">
          <cell r="A13" t="str">
            <v>CEDULA DE CIUDADANIA</v>
          </cell>
          <cell r="H13">
            <v>0</v>
          </cell>
          <cell r="Q13">
            <v>0</v>
          </cell>
        </row>
        <row r="15">
          <cell r="A15" t="str">
            <v xml:space="preserve">GRUPO DE GESTIÓN HUMANA </v>
          </cell>
          <cell r="H15">
            <v>0</v>
          </cell>
          <cell r="Q15">
            <v>0</v>
          </cell>
        </row>
        <row r="17">
          <cell r="A17" t="str">
            <v>PROFESIONAL</v>
          </cell>
          <cell r="H17">
            <v>12</v>
          </cell>
          <cell r="Q17">
            <v>0</v>
          </cell>
        </row>
        <row r="19">
          <cell r="A19" t="str">
            <v>Tipo de documento</v>
          </cell>
          <cell r="H19">
            <v>0</v>
          </cell>
          <cell r="Q19">
            <v>0</v>
          </cell>
        </row>
        <row r="25">
          <cell r="B25">
            <v>0</v>
          </cell>
        </row>
        <row r="27">
          <cell r="B27">
            <v>0</v>
          </cell>
        </row>
        <row r="29">
          <cell r="B29">
            <v>0</v>
          </cell>
        </row>
        <row r="31">
          <cell r="B31">
            <v>0</v>
          </cell>
        </row>
        <row r="35">
          <cell r="A35">
            <v>0</v>
          </cell>
          <cell r="H35">
            <v>0</v>
          </cell>
          <cell r="Q35">
            <v>0</v>
          </cell>
        </row>
        <row r="37">
          <cell r="A37">
            <v>0</v>
          </cell>
          <cell r="Q37">
            <v>0</v>
          </cell>
        </row>
        <row r="38">
          <cell r="H38">
            <v>0</v>
          </cell>
        </row>
        <row r="39">
          <cell r="A39">
            <v>0</v>
          </cell>
          <cell r="Q39">
            <v>0</v>
          </cell>
        </row>
        <row r="40">
          <cell r="H40">
            <v>0</v>
          </cell>
        </row>
        <row r="41">
          <cell r="A41">
            <v>0</v>
          </cell>
          <cell r="Q41">
            <v>0</v>
          </cell>
        </row>
        <row r="42">
          <cell r="H42">
            <v>0</v>
          </cell>
        </row>
        <row r="43">
          <cell r="A43">
            <v>0</v>
          </cell>
          <cell r="Q43">
            <v>0</v>
          </cell>
        </row>
        <row r="44">
          <cell r="H44">
            <v>0</v>
          </cell>
        </row>
        <row r="49">
          <cell r="B49" t="str">
            <v>COMPETENCIA</v>
          </cell>
        </row>
        <row r="51">
          <cell r="B51">
            <v>0</v>
          </cell>
        </row>
        <row r="53">
          <cell r="B53">
            <v>0</v>
          </cell>
        </row>
        <row r="55">
          <cell r="B55">
            <v>0</v>
          </cell>
        </row>
      </sheetData>
      <sheetData sheetId="3">
        <row r="2">
          <cell r="T2">
            <v>0.01</v>
          </cell>
          <cell r="U2" t="str">
            <v>NO SATISFACTORIO</v>
          </cell>
        </row>
        <row r="3">
          <cell r="T3">
            <v>0.02</v>
          </cell>
          <cell r="U3" t="str">
            <v>NO SATISFACTORIO</v>
          </cell>
          <cell r="AA3">
            <v>1</v>
          </cell>
          <cell r="AB3" t="str">
            <v>NO SATISFACTORIO</v>
          </cell>
        </row>
        <row r="4">
          <cell r="T4">
            <v>0.03</v>
          </cell>
          <cell r="U4" t="str">
            <v>NO SATISFACTORIO</v>
          </cell>
          <cell r="AA4">
            <v>1.1000000000000001</v>
          </cell>
          <cell r="AB4" t="str">
            <v>NO SATISFACTORIO</v>
          </cell>
        </row>
        <row r="5">
          <cell r="T5">
            <v>0.04</v>
          </cell>
          <cell r="U5" t="str">
            <v>NO SATISFACTORIO</v>
          </cell>
          <cell r="AA5">
            <v>1.2</v>
          </cell>
          <cell r="AB5" t="str">
            <v>NO SATISFACTORIO</v>
          </cell>
        </row>
        <row r="6">
          <cell r="T6">
            <v>0.05</v>
          </cell>
          <cell r="U6" t="str">
            <v>NO SATISFACTORIO</v>
          </cell>
          <cell r="AA6">
            <v>1.3</v>
          </cell>
          <cell r="AB6" t="str">
            <v>NO SATISFACTORIO</v>
          </cell>
        </row>
        <row r="7">
          <cell r="T7">
            <v>0.06</v>
          </cell>
          <cell r="U7" t="str">
            <v>NO SATISFACTORIO</v>
          </cell>
          <cell r="AA7">
            <v>1.4</v>
          </cell>
          <cell r="AB7" t="str">
            <v>NO SATISFACTORIO</v>
          </cell>
        </row>
        <row r="8">
          <cell r="T8">
            <v>7.0000000000000007E-2</v>
          </cell>
          <cell r="U8" t="str">
            <v>NO SATISFACTORIO</v>
          </cell>
          <cell r="AA8">
            <v>1.5</v>
          </cell>
          <cell r="AB8" t="str">
            <v>NO SATISFACTORIO</v>
          </cell>
        </row>
        <row r="9">
          <cell r="T9">
            <v>0.08</v>
          </cell>
          <cell r="U9" t="str">
            <v>NO SATISFACTORIO</v>
          </cell>
          <cell r="AA9">
            <v>1.6</v>
          </cell>
          <cell r="AB9" t="str">
            <v>NO SATISFACTORIO</v>
          </cell>
        </row>
        <row r="10">
          <cell r="T10">
            <v>0.09</v>
          </cell>
          <cell r="U10" t="str">
            <v>NO SATISFACTORIO</v>
          </cell>
          <cell r="AA10">
            <v>1.7</v>
          </cell>
          <cell r="AB10" t="str">
            <v>NO SATISFACTORIO</v>
          </cell>
        </row>
        <row r="11">
          <cell r="T11">
            <v>0.1</v>
          </cell>
          <cell r="U11" t="str">
            <v>NO SATISFACTORIO</v>
          </cell>
          <cell r="AA11">
            <v>1.8</v>
          </cell>
          <cell r="AB11" t="str">
            <v>NO SATISFACTORIO</v>
          </cell>
        </row>
        <row r="12">
          <cell r="T12">
            <v>0.11</v>
          </cell>
          <cell r="U12" t="str">
            <v>NO SATISFACTORIO</v>
          </cell>
          <cell r="AA12">
            <v>1.9</v>
          </cell>
          <cell r="AB12" t="str">
            <v>NO SATISFACTORIO</v>
          </cell>
        </row>
        <row r="13">
          <cell r="T13">
            <v>0.12</v>
          </cell>
          <cell r="U13" t="str">
            <v>NO SATISFACTORIO</v>
          </cell>
          <cell r="AA13">
            <v>2</v>
          </cell>
          <cell r="AB13" t="str">
            <v>NO SATISFACTORIO</v>
          </cell>
        </row>
        <row r="14">
          <cell r="T14">
            <v>0.13</v>
          </cell>
          <cell r="U14" t="str">
            <v>NO SATISFACTORIO</v>
          </cell>
          <cell r="AA14">
            <v>2.1</v>
          </cell>
          <cell r="AB14" t="str">
            <v>NO SATISFACTORIO</v>
          </cell>
        </row>
        <row r="15">
          <cell r="T15">
            <v>0.14000000000000001</v>
          </cell>
          <cell r="U15" t="str">
            <v>NO SATISFACTORIO</v>
          </cell>
          <cell r="AA15">
            <v>2.2000000000000002</v>
          </cell>
          <cell r="AB15" t="str">
            <v>NO SATISFACTORIO</v>
          </cell>
        </row>
        <row r="16">
          <cell r="T16">
            <v>0.15</v>
          </cell>
          <cell r="U16" t="str">
            <v>NO SATISFACTORIO</v>
          </cell>
          <cell r="AA16">
            <v>2.2999999999999998</v>
          </cell>
          <cell r="AB16" t="str">
            <v>NO SATISFACTORIO</v>
          </cell>
        </row>
        <row r="17">
          <cell r="T17">
            <v>0.16</v>
          </cell>
          <cell r="AA17">
            <v>15</v>
          </cell>
          <cell r="AB17" t="str">
            <v>NO SATISFACTORIO</v>
          </cell>
        </row>
        <row r="18">
          <cell r="T18">
            <v>0.16</v>
          </cell>
          <cell r="U18" t="str">
            <v>NO SATISFACTORIO</v>
          </cell>
          <cell r="AA18">
            <v>2.4</v>
          </cell>
          <cell r="AB18" t="str">
            <v>NO SATISFACTORIO</v>
          </cell>
        </row>
        <row r="19">
          <cell r="T19">
            <v>0.17</v>
          </cell>
          <cell r="U19" t="str">
            <v>NO SATISFACTORIO</v>
          </cell>
          <cell r="AA19">
            <v>2.5</v>
          </cell>
          <cell r="AB19" t="str">
            <v>NO SATISFACTORIO</v>
          </cell>
        </row>
        <row r="20">
          <cell r="T20">
            <v>0.18</v>
          </cell>
          <cell r="U20" t="str">
            <v>NO SATISFACTORIO</v>
          </cell>
          <cell r="AA20">
            <v>2.6</v>
          </cell>
          <cell r="AB20" t="str">
            <v>NO SATISFACTORIO</v>
          </cell>
        </row>
        <row r="21">
          <cell r="T21">
            <v>0.19</v>
          </cell>
          <cell r="U21" t="str">
            <v>NO SATISFACTORIO</v>
          </cell>
          <cell r="AA21">
            <v>2.7</v>
          </cell>
          <cell r="AB21" t="str">
            <v>NO SATISFACTORIO</v>
          </cell>
        </row>
        <row r="22">
          <cell r="T22">
            <v>0.2</v>
          </cell>
          <cell r="U22" t="str">
            <v>NO SATISFACTORIO</v>
          </cell>
          <cell r="AA22">
            <v>2.8</v>
          </cell>
          <cell r="AB22" t="str">
            <v>NO SATISFACTORIO</v>
          </cell>
        </row>
        <row r="23">
          <cell r="T23">
            <v>0.21</v>
          </cell>
          <cell r="U23" t="str">
            <v>NO SATISFACTORIO</v>
          </cell>
          <cell r="AA23">
            <v>2.9</v>
          </cell>
          <cell r="AB23" t="str">
            <v>NO SATISFACTORIO</v>
          </cell>
        </row>
        <row r="24">
          <cell r="T24">
            <v>0.22</v>
          </cell>
          <cell r="U24" t="str">
            <v>NO SATISFACTORIO</v>
          </cell>
          <cell r="AA24">
            <v>3</v>
          </cell>
          <cell r="AB24" t="str">
            <v>NO SATISFACTORIO</v>
          </cell>
        </row>
        <row r="25">
          <cell r="T25">
            <v>0.23</v>
          </cell>
          <cell r="U25" t="str">
            <v>NO SATISFACTORIO</v>
          </cell>
          <cell r="AA25">
            <v>3.1</v>
          </cell>
          <cell r="AB25" t="str">
            <v>NO SATISFACTORIO</v>
          </cell>
        </row>
        <row r="26">
          <cell r="T26">
            <v>0.24</v>
          </cell>
          <cell r="U26" t="str">
            <v>NO SATISFACTORIO</v>
          </cell>
          <cell r="AA26">
            <v>3.2</v>
          </cell>
          <cell r="AB26" t="str">
            <v>NO SATISFACTORIO</v>
          </cell>
        </row>
        <row r="27">
          <cell r="T27">
            <v>0.25</v>
          </cell>
          <cell r="U27" t="str">
            <v>NO SATISFACTORIO</v>
          </cell>
          <cell r="AA27">
            <v>3.3</v>
          </cell>
          <cell r="AB27" t="str">
            <v>NO SATISFACTORIO</v>
          </cell>
        </row>
        <row r="28">
          <cell r="T28">
            <v>0.26</v>
          </cell>
          <cell r="U28" t="str">
            <v>NO SATISFACTORIO</v>
          </cell>
          <cell r="AA28">
            <v>3.3</v>
          </cell>
          <cell r="AB28" t="str">
            <v>NO SATISFACTORIO</v>
          </cell>
        </row>
        <row r="29">
          <cell r="T29">
            <v>0.27</v>
          </cell>
          <cell r="U29" t="str">
            <v>NO SATISFACTORIO</v>
          </cell>
          <cell r="AA29">
            <v>3.4</v>
          </cell>
          <cell r="AB29" t="str">
            <v>NO SATISFACTORIO</v>
          </cell>
        </row>
        <row r="30">
          <cell r="T30">
            <v>0.28000000000000003</v>
          </cell>
          <cell r="U30" t="str">
            <v>NO SATISFACTORIO</v>
          </cell>
          <cell r="AA30">
            <v>3.5</v>
          </cell>
          <cell r="AB30" t="str">
            <v>NO SATISFACTORIO</v>
          </cell>
        </row>
        <row r="31">
          <cell r="T31">
            <v>0.28999999999999998</v>
          </cell>
          <cell r="U31" t="str">
            <v>NO SATISFACTORIO</v>
          </cell>
          <cell r="AA31">
            <v>3.6</v>
          </cell>
          <cell r="AB31" t="str">
            <v>NO SATISFACTORIO</v>
          </cell>
        </row>
        <row r="32">
          <cell r="T32">
            <v>0.3</v>
          </cell>
          <cell r="U32" t="str">
            <v>NO SATISFACTORIO</v>
          </cell>
          <cell r="AA32">
            <v>3.7</v>
          </cell>
          <cell r="AB32" t="str">
            <v>NO SATISFACTORIO</v>
          </cell>
        </row>
        <row r="33">
          <cell r="T33">
            <v>0.31</v>
          </cell>
          <cell r="U33" t="str">
            <v>NO SATISFACTORIO</v>
          </cell>
          <cell r="AA33">
            <v>3.8</v>
          </cell>
          <cell r="AB33" t="str">
            <v>NO SATISFACTORIO</v>
          </cell>
        </row>
        <row r="34">
          <cell r="T34">
            <v>0.32</v>
          </cell>
          <cell r="U34" t="str">
            <v>NO SATISFACTORIO</v>
          </cell>
          <cell r="AA34">
            <v>3.9</v>
          </cell>
          <cell r="AB34" t="str">
            <v>NO SATISFACTORIO</v>
          </cell>
        </row>
        <row r="35">
          <cell r="T35">
            <v>0.33</v>
          </cell>
          <cell r="U35" t="str">
            <v>NO SATISFACTORIO</v>
          </cell>
          <cell r="AA35">
            <v>4</v>
          </cell>
          <cell r="AB35" t="str">
            <v>NO SATISFACTORIO</v>
          </cell>
        </row>
        <row r="36">
          <cell r="T36">
            <v>0.34</v>
          </cell>
          <cell r="U36" t="str">
            <v>NO SATISFACTORIO</v>
          </cell>
          <cell r="AA36">
            <v>4.0999999999999996</v>
          </cell>
          <cell r="AB36" t="str">
            <v>NO SATISFACTORIO</v>
          </cell>
        </row>
        <row r="37">
          <cell r="T37">
            <v>0.35</v>
          </cell>
          <cell r="U37" t="str">
            <v>NO SATISFACTORIO</v>
          </cell>
          <cell r="AA37">
            <v>4.2</v>
          </cell>
          <cell r="AB37" t="str">
            <v>NO SATISFACTORIO</v>
          </cell>
        </row>
        <row r="38">
          <cell r="T38">
            <v>0.36</v>
          </cell>
          <cell r="U38" t="str">
            <v>NO SATISFACTORIO</v>
          </cell>
          <cell r="AA38">
            <v>4.3</v>
          </cell>
          <cell r="AB38" t="str">
            <v>NO SATISFACTORIO</v>
          </cell>
        </row>
        <row r="39">
          <cell r="T39">
            <v>0.37</v>
          </cell>
          <cell r="U39" t="str">
            <v>NO SATISFACTORIO</v>
          </cell>
          <cell r="AA39">
            <v>4.4000000000000004</v>
          </cell>
          <cell r="AB39" t="str">
            <v>NO SATISFACTORIO</v>
          </cell>
        </row>
        <row r="40">
          <cell r="T40">
            <v>0.38</v>
          </cell>
          <cell r="U40" t="str">
            <v>NO SATISFACTORIO</v>
          </cell>
          <cell r="AA40">
            <v>4.5</v>
          </cell>
          <cell r="AB40" t="str">
            <v>NO SATISFACTORIO</v>
          </cell>
        </row>
        <row r="41">
          <cell r="T41">
            <v>0.39</v>
          </cell>
          <cell r="U41" t="str">
            <v>NO SATISFACTORIO</v>
          </cell>
          <cell r="AA41">
            <v>4.5999999999999996</v>
          </cell>
          <cell r="AB41" t="str">
            <v>NO SATISFACTORIO</v>
          </cell>
        </row>
        <row r="42">
          <cell r="T42">
            <v>0.4</v>
          </cell>
          <cell r="U42" t="str">
            <v>NO SATISFACTORIO</v>
          </cell>
          <cell r="AA42">
            <v>4.7</v>
          </cell>
          <cell r="AB42" t="str">
            <v>NO SATISFACTORIO</v>
          </cell>
        </row>
        <row r="43">
          <cell r="T43">
            <v>0.41</v>
          </cell>
          <cell r="U43" t="str">
            <v>NO SATISFACTORIO</v>
          </cell>
          <cell r="AA43">
            <v>4.8</v>
          </cell>
          <cell r="AB43" t="str">
            <v>NO SATISFACTORIO</v>
          </cell>
        </row>
        <row r="44">
          <cell r="T44">
            <v>0.42</v>
          </cell>
          <cell r="U44" t="str">
            <v>NO SATISFACTORIO</v>
          </cell>
          <cell r="AA44">
            <v>4.9000000000000004</v>
          </cell>
          <cell r="AB44" t="str">
            <v>NO SATISFACTORIO</v>
          </cell>
        </row>
        <row r="45">
          <cell r="T45">
            <v>0.43</v>
          </cell>
          <cell r="U45" t="str">
            <v>NO SATISFACTORIO</v>
          </cell>
          <cell r="AA45">
            <v>5</v>
          </cell>
          <cell r="AB45" t="str">
            <v>NO SATISFACTORIO</v>
          </cell>
        </row>
        <row r="46">
          <cell r="T46">
            <v>0.44</v>
          </cell>
          <cell r="U46" t="str">
            <v>NO SATISFACTORIO</v>
          </cell>
          <cell r="AA46">
            <v>5.0999999999999996</v>
          </cell>
          <cell r="AB46" t="str">
            <v>NO SATISFACTORIO</v>
          </cell>
        </row>
        <row r="47">
          <cell r="T47">
            <v>0.45</v>
          </cell>
          <cell r="U47" t="str">
            <v>NO SATISFACTORIO</v>
          </cell>
          <cell r="AA47">
            <v>5.6</v>
          </cell>
          <cell r="AB47" t="str">
            <v>NO SATISFACTORIO</v>
          </cell>
        </row>
        <row r="48">
          <cell r="T48">
            <v>0.46</v>
          </cell>
          <cell r="U48" t="str">
            <v>NO SATISFACTORIO</v>
          </cell>
          <cell r="AA48">
            <v>5.7</v>
          </cell>
          <cell r="AB48" t="str">
            <v>NO SATISFACTORIO</v>
          </cell>
        </row>
        <row r="49">
          <cell r="T49">
            <v>0.47</v>
          </cell>
          <cell r="U49" t="str">
            <v>NO SATISFACTORIO</v>
          </cell>
          <cell r="AA49">
            <v>5.8</v>
          </cell>
          <cell r="AB49" t="str">
            <v>NO SATISFACTORIO</v>
          </cell>
        </row>
        <row r="50">
          <cell r="T50">
            <v>0.48</v>
          </cell>
          <cell r="U50" t="str">
            <v>NO SATISFACTORIO</v>
          </cell>
          <cell r="AA50">
            <v>5.9</v>
          </cell>
          <cell r="AB50" t="str">
            <v>NO SATISFACTORIO</v>
          </cell>
        </row>
        <row r="51">
          <cell r="T51">
            <v>0.49</v>
          </cell>
          <cell r="U51" t="str">
            <v>NO SATISFACTORIO</v>
          </cell>
          <cell r="AA51">
            <v>6</v>
          </cell>
          <cell r="AB51" t="str">
            <v>NO SATISFACTORIO</v>
          </cell>
        </row>
        <row r="52">
          <cell r="T52">
            <v>0.5</v>
          </cell>
          <cell r="U52" t="str">
            <v>NO SATISFACTORIO</v>
          </cell>
          <cell r="AA52">
            <v>6.1</v>
          </cell>
          <cell r="AB52" t="str">
            <v>NO SATISFACTORIO</v>
          </cell>
        </row>
        <row r="53">
          <cell r="T53">
            <v>0.51</v>
          </cell>
          <cell r="U53" t="str">
            <v>NO SATISFACTORIO</v>
          </cell>
          <cell r="AA53">
            <v>6.2</v>
          </cell>
          <cell r="AB53" t="str">
            <v>NO SATISFACTORIO</v>
          </cell>
        </row>
        <row r="54">
          <cell r="T54">
            <v>0.52</v>
          </cell>
          <cell r="U54" t="str">
            <v>NO SATISFACTORIO</v>
          </cell>
          <cell r="AA54">
            <v>6.3</v>
          </cell>
          <cell r="AB54" t="str">
            <v>NO SATISFACTORIO</v>
          </cell>
        </row>
        <row r="55">
          <cell r="T55">
            <v>0.53</v>
          </cell>
          <cell r="U55" t="str">
            <v>NO SATISFACTORIO</v>
          </cell>
          <cell r="AA55">
            <v>6.4</v>
          </cell>
          <cell r="AB55" t="str">
            <v>NO SATISFACTORIO</v>
          </cell>
        </row>
        <row r="56">
          <cell r="T56">
            <v>0.54</v>
          </cell>
          <cell r="U56" t="str">
            <v>NO SATISFACTORIO</v>
          </cell>
          <cell r="AA56">
            <v>6.5</v>
          </cell>
          <cell r="AB56" t="str">
            <v>NO SATISFACTORIO</v>
          </cell>
        </row>
        <row r="57">
          <cell r="T57">
            <v>0.55000000000000004</v>
          </cell>
          <cell r="U57" t="str">
            <v>NO SATISFACTORIO</v>
          </cell>
          <cell r="AA57">
            <v>6.6</v>
          </cell>
          <cell r="AB57" t="str">
            <v>NO SATISFACTORIO</v>
          </cell>
        </row>
        <row r="58">
          <cell r="T58">
            <v>0.56000000000000005</v>
          </cell>
          <cell r="U58" t="str">
            <v>NO SATISFACTORIO</v>
          </cell>
          <cell r="AA58">
            <v>6.7</v>
          </cell>
          <cell r="AB58" t="str">
            <v>NO SATISFACTORIO</v>
          </cell>
        </row>
        <row r="59">
          <cell r="T59">
            <v>0.56999999999999995</v>
          </cell>
          <cell r="U59" t="str">
            <v>NO SATISFACTORIO</v>
          </cell>
          <cell r="AA59">
            <v>6.8</v>
          </cell>
          <cell r="AB59" t="str">
            <v>NO SATISFACTORIO</v>
          </cell>
        </row>
        <row r="60">
          <cell r="T60">
            <v>0.57999999999999996</v>
          </cell>
          <cell r="U60" t="str">
            <v>NO SATISFACTORIO</v>
          </cell>
          <cell r="AA60">
            <v>6.9</v>
          </cell>
          <cell r="AB60" t="str">
            <v>NO SATISFACTORIO</v>
          </cell>
        </row>
        <row r="61">
          <cell r="T61">
            <v>0.59</v>
          </cell>
          <cell r="U61" t="str">
            <v>NO SATISFACTORIO</v>
          </cell>
          <cell r="AA61">
            <v>7</v>
          </cell>
          <cell r="AB61" t="str">
            <v>NO SATISFACTORIO</v>
          </cell>
        </row>
        <row r="62">
          <cell r="T62">
            <v>0.6</v>
          </cell>
          <cell r="U62" t="str">
            <v>NO SATISFACTORIO</v>
          </cell>
          <cell r="AA62">
            <v>7.1</v>
          </cell>
          <cell r="AB62" t="str">
            <v>NO SATISFACTORIO</v>
          </cell>
        </row>
        <row r="63">
          <cell r="T63">
            <v>0.61</v>
          </cell>
          <cell r="U63" t="str">
            <v>NO SATISFACTORIO</v>
          </cell>
          <cell r="AA63">
            <v>7.2</v>
          </cell>
          <cell r="AB63" t="str">
            <v>NO SATISFACTORIO</v>
          </cell>
        </row>
        <row r="64">
          <cell r="T64">
            <v>0.62</v>
          </cell>
          <cell r="U64" t="str">
            <v>NO SATISFACTORIO</v>
          </cell>
          <cell r="AA64">
            <v>7.3</v>
          </cell>
          <cell r="AB64" t="str">
            <v>NO SATISFACTORIO</v>
          </cell>
        </row>
        <row r="65">
          <cell r="T65">
            <v>0.63</v>
          </cell>
          <cell r="U65" t="str">
            <v>NO SATISFACTORIO</v>
          </cell>
          <cell r="AA65">
            <v>7.4</v>
          </cell>
          <cell r="AB65" t="str">
            <v>NO SATISFACTORIO</v>
          </cell>
        </row>
        <row r="66">
          <cell r="T66">
            <v>0.64</v>
          </cell>
          <cell r="U66" t="str">
            <v>NO SATISFACTORIO</v>
          </cell>
          <cell r="AA66">
            <v>7.5</v>
          </cell>
          <cell r="AB66" t="str">
            <v>NO SATISFACTORIO</v>
          </cell>
        </row>
        <row r="67">
          <cell r="T67">
            <v>0.65010000000000001</v>
          </cell>
          <cell r="U67" t="str">
            <v>SATISFACTORIO</v>
          </cell>
          <cell r="AA67">
            <v>7.6</v>
          </cell>
          <cell r="AB67" t="str">
            <v>NO SATISFACTORIO</v>
          </cell>
        </row>
        <row r="68">
          <cell r="T68">
            <v>0.66</v>
          </cell>
          <cell r="U68" t="str">
            <v>SATISFACTORIO</v>
          </cell>
          <cell r="AA68">
            <v>7.7</v>
          </cell>
          <cell r="AB68" t="str">
            <v>NO SATISFACTORIO</v>
          </cell>
        </row>
        <row r="69">
          <cell r="T69">
            <v>0.67</v>
          </cell>
          <cell r="U69" t="str">
            <v>SATISFACTORIO</v>
          </cell>
          <cell r="AA69">
            <v>7.8</v>
          </cell>
          <cell r="AB69" t="str">
            <v>NO SATISFACTORIO</v>
          </cell>
        </row>
        <row r="70">
          <cell r="T70">
            <v>0.68</v>
          </cell>
          <cell r="U70" t="str">
            <v>SATISFACTORIO</v>
          </cell>
          <cell r="AA70">
            <v>7.9</v>
          </cell>
          <cell r="AB70" t="str">
            <v>NO SATISFACTORIO</v>
          </cell>
        </row>
        <row r="71">
          <cell r="T71">
            <v>0.69</v>
          </cell>
          <cell r="U71" t="str">
            <v>SATISFACTORIO</v>
          </cell>
          <cell r="AA71">
            <v>8</v>
          </cell>
          <cell r="AB71" t="str">
            <v>NO SATISFACTORIO</v>
          </cell>
        </row>
        <row r="72">
          <cell r="T72">
            <v>0.7</v>
          </cell>
          <cell r="U72" t="str">
            <v>SATISFACTORIO</v>
          </cell>
          <cell r="AA72">
            <v>8.1</v>
          </cell>
          <cell r="AB72" t="str">
            <v>NO SATISFACTORIO</v>
          </cell>
        </row>
        <row r="73">
          <cell r="T73">
            <v>0.71</v>
          </cell>
          <cell r="U73" t="str">
            <v>SATISFACTORIO</v>
          </cell>
          <cell r="AA73">
            <v>8.1999999999999993</v>
          </cell>
          <cell r="AB73" t="str">
            <v>NO SATISFACTORIO</v>
          </cell>
        </row>
        <row r="74">
          <cell r="T74">
            <v>0.72</v>
          </cell>
          <cell r="U74" t="str">
            <v>SATISFACTORIO</v>
          </cell>
          <cell r="AA74">
            <v>8.3000000000000007</v>
          </cell>
          <cell r="AB74" t="str">
            <v>NO SATISFACTORIO</v>
          </cell>
        </row>
        <row r="75">
          <cell r="T75">
            <v>0.73</v>
          </cell>
          <cell r="U75" t="str">
            <v>SATISFACTORIO</v>
          </cell>
          <cell r="AA75">
            <v>8.4</v>
          </cell>
          <cell r="AB75" t="str">
            <v>NO SATISFACTORIO</v>
          </cell>
        </row>
        <row r="76">
          <cell r="T76">
            <v>0.74</v>
          </cell>
          <cell r="U76" t="str">
            <v>SATISFACTORIO</v>
          </cell>
          <cell r="AA76">
            <v>8.5</v>
          </cell>
          <cell r="AB76" t="str">
            <v>NO SATISFACTORIO</v>
          </cell>
        </row>
        <row r="77">
          <cell r="T77">
            <v>0.75</v>
          </cell>
          <cell r="U77" t="str">
            <v>SATISFACTORIO</v>
          </cell>
          <cell r="AA77">
            <v>8.6</v>
          </cell>
          <cell r="AB77" t="str">
            <v>NO SATISFACTORIO</v>
          </cell>
        </row>
        <row r="78">
          <cell r="T78">
            <v>0.76</v>
          </cell>
          <cell r="U78" t="str">
            <v>SATISFACTORIO</v>
          </cell>
          <cell r="AA78">
            <v>8.6999999999999993</v>
          </cell>
          <cell r="AB78" t="str">
            <v>NO SATISFACTORIO</v>
          </cell>
        </row>
        <row r="79">
          <cell r="T79">
            <v>0.77</v>
          </cell>
          <cell r="U79" t="str">
            <v>SATISFACTORIO</v>
          </cell>
          <cell r="AA79">
            <v>8.9</v>
          </cell>
          <cell r="AB79" t="str">
            <v>NO SATISFACTORIO</v>
          </cell>
        </row>
        <row r="80">
          <cell r="T80">
            <v>0.78</v>
          </cell>
          <cell r="U80" t="str">
            <v>SATISFACTORIO</v>
          </cell>
          <cell r="AA80">
            <v>9</v>
          </cell>
          <cell r="AB80" t="str">
            <v>NO SATISFACTORIO</v>
          </cell>
        </row>
        <row r="81">
          <cell r="T81">
            <v>0.79</v>
          </cell>
          <cell r="U81" t="str">
            <v>SATISFACTORIO</v>
          </cell>
          <cell r="AA81">
            <v>9.1</v>
          </cell>
          <cell r="AB81" t="str">
            <v>NO SATISFACTORIO</v>
          </cell>
        </row>
        <row r="82">
          <cell r="T82">
            <v>0.8</v>
          </cell>
          <cell r="U82" t="str">
            <v>DESTACADO</v>
          </cell>
          <cell r="AA82">
            <v>9.1999999999999993</v>
          </cell>
          <cell r="AB82" t="str">
            <v>NO SATISFACTORIO</v>
          </cell>
        </row>
        <row r="83">
          <cell r="T83">
            <v>0.81</v>
          </cell>
          <cell r="U83" t="str">
            <v>DESTACADO</v>
          </cell>
          <cell r="AA83">
            <v>9.3000000000000007</v>
          </cell>
          <cell r="AB83" t="str">
            <v>NO SATISFACTORIO</v>
          </cell>
        </row>
        <row r="84">
          <cell r="T84">
            <v>0.82</v>
          </cell>
          <cell r="U84" t="str">
            <v>DESTACADO</v>
          </cell>
          <cell r="AA84">
            <v>9.4</v>
          </cell>
          <cell r="AB84" t="str">
            <v>NO SATISFACTORIO</v>
          </cell>
        </row>
        <row r="85">
          <cell r="T85">
            <v>0.83</v>
          </cell>
          <cell r="U85" t="str">
            <v>DESTACADO</v>
          </cell>
          <cell r="AA85">
            <v>9.5</v>
          </cell>
          <cell r="AB85" t="str">
            <v>NO SATISFACTORIO</v>
          </cell>
        </row>
        <row r="86">
          <cell r="T86">
            <v>0.84</v>
          </cell>
          <cell r="U86" t="str">
            <v>DESTACADO</v>
          </cell>
          <cell r="AA86">
            <v>9.6</v>
          </cell>
          <cell r="AB86" t="str">
            <v>NO SATISFACTORIO</v>
          </cell>
        </row>
        <row r="87">
          <cell r="T87">
            <v>0.85</v>
          </cell>
          <cell r="U87" t="str">
            <v>DESTACADO</v>
          </cell>
          <cell r="AA87">
            <v>9.6999999999999993</v>
          </cell>
          <cell r="AB87" t="str">
            <v>NO SATISFACTORIO</v>
          </cell>
        </row>
        <row r="88">
          <cell r="T88">
            <v>0.86</v>
          </cell>
          <cell r="U88" t="str">
            <v>DESTACADO</v>
          </cell>
          <cell r="AA88">
            <v>9.8000000000000007</v>
          </cell>
          <cell r="AB88" t="str">
            <v>NO SATISFACTORIO</v>
          </cell>
        </row>
        <row r="89">
          <cell r="T89">
            <v>0.87</v>
          </cell>
          <cell r="U89" t="str">
            <v>DESTACADO</v>
          </cell>
          <cell r="AA89">
            <v>9.9</v>
          </cell>
          <cell r="AB89" t="str">
            <v>NO SATISFACTORIO</v>
          </cell>
        </row>
        <row r="90">
          <cell r="T90">
            <v>0.88</v>
          </cell>
          <cell r="U90" t="str">
            <v>DESTACADO</v>
          </cell>
          <cell r="AA90">
            <v>10</v>
          </cell>
          <cell r="AB90" t="str">
            <v>NO SATISFACTORIO</v>
          </cell>
        </row>
        <row r="91">
          <cell r="T91">
            <v>0.89</v>
          </cell>
          <cell r="U91" t="str">
            <v>DESTACADO</v>
          </cell>
          <cell r="AA91">
            <v>10.1</v>
          </cell>
          <cell r="AB91" t="str">
            <v>NO SATISFACTORIO</v>
          </cell>
        </row>
        <row r="92">
          <cell r="T92">
            <v>0.9</v>
          </cell>
          <cell r="U92" t="str">
            <v>DESTACADO</v>
          </cell>
          <cell r="AA92">
            <v>10.199999999999999</v>
          </cell>
          <cell r="AB92" t="str">
            <v>NO SATISFACTORIO</v>
          </cell>
        </row>
        <row r="93">
          <cell r="T93">
            <v>0.91</v>
          </cell>
          <cell r="U93" t="str">
            <v>DESTACADO</v>
          </cell>
          <cell r="AA93">
            <v>10.3</v>
          </cell>
          <cell r="AB93" t="str">
            <v>NO SATISFACTORIO</v>
          </cell>
        </row>
        <row r="94">
          <cell r="T94">
            <v>0.93</v>
          </cell>
          <cell r="U94" t="str">
            <v>DESTACADO</v>
          </cell>
          <cell r="AA94">
            <v>10.4</v>
          </cell>
          <cell r="AB94" t="str">
            <v>NO SATISFACTORIO</v>
          </cell>
        </row>
        <row r="95">
          <cell r="T95">
            <v>0.94</v>
          </cell>
          <cell r="U95" t="str">
            <v>DESTACADO</v>
          </cell>
          <cell r="AA95">
            <v>10.5</v>
          </cell>
          <cell r="AB95" t="str">
            <v>NO SATISFACTORIO</v>
          </cell>
        </row>
        <row r="96">
          <cell r="T96">
            <v>0.95</v>
          </cell>
          <cell r="U96" t="str">
            <v>SOBRESALIENTE</v>
          </cell>
          <cell r="AA96">
            <v>10.6</v>
          </cell>
          <cell r="AB96" t="str">
            <v>NO SATISFACTORIO</v>
          </cell>
        </row>
        <row r="97">
          <cell r="T97">
            <v>0.96</v>
          </cell>
          <cell r="U97" t="str">
            <v>SOBRESALIENTE</v>
          </cell>
          <cell r="AA97">
            <v>10.7</v>
          </cell>
          <cell r="AB97" t="str">
            <v>NO SATISFACTORIO</v>
          </cell>
        </row>
        <row r="98">
          <cell r="T98">
            <v>0.97</v>
          </cell>
          <cell r="U98" t="str">
            <v>SOBRESALIENTE</v>
          </cell>
          <cell r="AA98">
            <v>10.8</v>
          </cell>
          <cell r="AB98" t="str">
            <v>NO SATISFACTORIO</v>
          </cell>
        </row>
        <row r="99">
          <cell r="T99">
            <v>0.98</v>
          </cell>
          <cell r="U99" t="str">
            <v>SOBRESALIENTE</v>
          </cell>
          <cell r="AA99">
            <v>10.9</v>
          </cell>
          <cell r="AB99" t="str">
            <v>NO SATISFACTORIO</v>
          </cell>
        </row>
        <row r="100">
          <cell r="T100">
            <v>0.99</v>
          </cell>
          <cell r="U100" t="str">
            <v>SOBRESALIENTE</v>
          </cell>
          <cell r="AA100">
            <v>11</v>
          </cell>
          <cell r="AB100" t="str">
            <v>NO SATISFACTORIO</v>
          </cell>
        </row>
        <row r="101">
          <cell r="T101">
            <v>1</v>
          </cell>
          <cell r="U101" t="str">
            <v>SOBRESALIENTE</v>
          </cell>
          <cell r="AA101">
            <v>11.1</v>
          </cell>
          <cell r="AB101" t="str">
            <v>NO SATISFACTORIO</v>
          </cell>
        </row>
        <row r="102">
          <cell r="AA102">
            <v>11.2</v>
          </cell>
          <cell r="AB102" t="str">
            <v>NO SATISFACTORIO</v>
          </cell>
        </row>
        <row r="103">
          <cell r="AA103">
            <v>11.3</v>
          </cell>
          <cell r="AB103" t="str">
            <v>NO SATISFACTORIO</v>
          </cell>
        </row>
        <row r="104">
          <cell r="AA104">
            <v>11.4</v>
          </cell>
          <cell r="AB104" t="str">
            <v>NO SATISFACTORIO</v>
          </cell>
        </row>
        <row r="105">
          <cell r="AA105">
            <v>11.5</v>
          </cell>
          <cell r="AB105" t="str">
            <v>NO SATISFACTORIO</v>
          </cell>
        </row>
        <row r="106">
          <cell r="AA106">
            <v>11.6</v>
          </cell>
          <cell r="AB106" t="str">
            <v>NO SATISFACTORIO</v>
          </cell>
        </row>
        <row r="107">
          <cell r="AA107">
            <v>11.7</v>
          </cell>
          <cell r="AB107" t="str">
            <v>NO SATISFACTORIO</v>
          </cell>
        </row>
        <row r="108">
          <cell r="AA108">
            <v>11.8</v>
          </cell>
          <cell r="AB108" t="str">
            <v>NO SATISFACTORIO</v>
          </cell>
        </row>
        <row r="109">
          <cell r="AA109">
            <v>11.9</v>
          </cell>
          <cell r="AB109" t="str">
            <v>NO SATISFACTORIO</v>
          </cell>
        </row>
        <row r="110">
          <cell r="AA110">
            <v>12</v>
          </cell>
          <cell r="AB110" t="str">
            <v>NO SATISFACTORIO</v>
          </cell>
        </row>
        <row r="111">
          <cell r="AA111">
            <v>12.1</v>
          </cell>
          <cell r="AB111" t="str">
            <v>NO SATISFACTORIO</v>
          </cell>
        </row>
        <row r="112">
          <cell r="AA112">
            <v>12.2</v>
          </cell>
          <cell r="AB112" t="str">
            <v>NO SATISFACTORIO</v>
          </cell>
        </row>
        <row r="113">
          <cell r="AA113">
            <v>12.3</v>
          </cell>
          <cell r="AB113" t="str">
            <v>NO SATISFACTORIO</v>
          </cell>
        </row>
        <row r="114">
          <cell r="AA114">
            <v>12.4</v>
          </cell>
          <cell r="AB114" t="str">
            <v>NO SATISFACTORIO</v>
          </cell>
        </row>
        <row r="115">
          <cell r="AA115">
            <v>12.5</v>
          </cell>
          <cell r="AB115" t="str">
            <v>NO SATISFACTORIO</v>
          </cell>
        </row>
        <row r="116">
          <cell r="AA116">
            <v>12.6</v>
          </cell>
          <cell r="AB116" t="str">
            <v>NO SATISFACTORIO</v>
          </cell>
        </row>
        <row r="117">
          <cell r="AA117">
            <v>12.7</v>
          </cell>
          <cell r="AB117" t="str">
            <v>NO SATISFACTORIO</v>
          </cell>
        </row>
        <row r="118">
          <cell r="AA118">
            <v>12.8</v>
          </cell>
          <cell r="AB118" t="str">
            <v>NO SATISFACTORIO</v>
          </cell>
        </row>
        <row r="119">
          <cell r="AA119">
            <v>12.9</v>
          </cell>
          <cell r="AB119" t="str">
            <v>NO SATISFACTORIO</v>
          </cell>
        </row>
        <row r="120">
          <cell r="AA120">
            <v>13</v>
          </cell>
          <cell r="AB120" t="str">
            <v>NO SATISFACTORIO</v>
          </cell>
        </row>
        <row r="121">
          <cell r="AA121">
            <v>13.1</v>
          </cell>
          <cell r="AB121" t="str">
            <v>NO SATISFACTORIO</v>
          </cell>
        </row>
        <row r="122">
          <cell r="AA122">
            <v>13.2</v>
          </cell>
          <cell r="AB122" t="str">
            <v>NO SATISFACTORIO</v>
          </cell>
        </row>
        <row r="123">
          <cell r="AA123">
            <v>13.3</v>
          </cell>
          <cell r="AB123" t="str">
            <v>NO SATISFACTORIO</v>
          </cell>
        </row>
        <row r="124">
          <cell r="AA124">
            <v>13.4</v>
          </cell>
          <cell r="AB124" t="str">
            <v>NO SATISFACTORIO</v>
          </cell>
        </row>
        <row r="125">
          <cell r="AA125">
            <v>13.5</v>
          </cell>
          <cell r="AB125" t="str">
            <v>NO SATISFACTORIO</v>
          </cell>
        </row>
        <row r="126">
          <cell r="AA126">
            <v>13.6</v>
          </cell>
          <cell r="AB126" t="str">
            <v>NO SATISFACTORIO</v>
          </cell>
        </row>
        <row r="127">
          <cell r="AA127">
            <v>13.7</v>
          </cell>
          <cell r="AB127" t="str">
            <v>NO SATISFACTORIO</v>
          </cell>
        </row>
        <row r="128">
          <cell r="AA128">
            <v>13.8</v>
          </cell>
          <cell r="AB128" t="str">
            <v>NO SATISFACTORIO</v>
          </cell>
        </row>
        <row r="129">
          <cell r="AA129">
            <v>13.9</v>
          </cell>
          <cell r="AB129" t="str">
            <v>NO SATISFACTORIO</v>
          </cell>
        </row>
        <row r="130">
          <cell r="AA130">
            <v>14</v>
          </cell>
          <cell r="AB130" t="str">
            <v>NO SATISFACTORIO</v>
          </cell>
        </row>
        <row r="131">
          <cell r="AA131">
            <v>14.1</v>
          </cell>
          <cell r="AB131" t="str">
            <v>NO SATISFACTORIO</v>
          </cell>
        </row>
        <row r="132">
          <cell r="AA132">
            <v>14.2</v>
          </cell>
          <cell r="AB132" t="str">
            <v>NO SATISFACTORIO</v>
          </cell>
        </row>
        <row r="133">
          <cell r="AA133">
            <v>14.3</v>
          </cell>
          <cell r="AB133" t="str">
            <v>NO SATISFACTORIO</v>
          </cell>
        </row>
        <row r="134">
          <cell r="AA134">
            <v>14.4</v>
          </cell>
          <cell r="AB134" t="str">
            <v>NO SATISFACTORIO</v>
          </cell>
        </row>
        <row r="135">
          <cell r="AA135">
            <v>14.5</v>
          </cell>
          <cell r="AB135" t="str">
            <v>NO SATISFACTORIO</v>
          </cell>
        </row>
        <row r="136">
          <cell r="AA136">
            <v>14.6</v>
          </cell>
          <cell r="AB136" t="str">
            <v>NO SATISFACTORIO</v>
          </cell>
        </row>
        <row r="137">
          <cell r="AA137">
            <v>14.7</v>
          </cell>
          <cell r="AB137" t="str">
            <v>NO SATISFACTORIO</v>
          </cell>
        </row>
        <row r="138">
          <cell r="AA138">
            <v>14.8</v>
          </cell>
          <cell r="AB138" t="str">
            <v>NO SATISFACTORIO</v>
          </cell>
        </row>
        <row r="139">
          <cell r="AA139">
            <v>14.9</v>
          </cell>
          <cell r="AB139" t="str">
            <v>NO SATISFACTORIO</v>
          </cell>
        </row>
        <row r="140">
          <cell r="AA140">
            <v>15</v>
          </cell>
          <cell r="AB140" t="str">
            <v>NO SATISFACTORIO</v>
          </cell>
        </row>
        <row r="141">
          <cell r="AA141">
            <v>15.1</v>
          </cell>
          <cell r="AB141" t="str">
            <v>NO SATISFACTORIO</v>
          </cell>
        </row>
        <row r="142">
          <cell r="AA142">
            <v>15.2</v>
          </cell>
          <cell r="AB142" t="str">
            <v>NO SATISFACTORIO</v>
          </cell>
        </row>
        <row r="143">
          <cell r="AA143">
            <v>15.3</v>
          </cell>
          <cell r="AB143" t="str">
            <v>NO SATISFACTORIO</v>
          </cell>
        </row>
        <row r="144">
          <cell r="AA144">
            <v>15.4</v>
          </cell>
          <cell r="AB144" t="str">
            <v>NO SATISFACTORIO</v>
          </cell>
        </row>
        <row r="145">
          <cell r="AA145">
            <v>15.5</v>
          </cell>
          <cell r="AB145" t="str">
            <v>NO SATISFACTORIO</v>
          </cell>
        </row>
        <row r="146">
          <cell r="AA146">
            <v>15.6</v>
          </cell>
          <cell r="AB146" t="str">
            <v>NO SATISFACTORIO</v>
          </cell>
        </row>
        <row r="147">
          <cell r="AA147">
            <v>15.7</v>
          </cell>
          <cell r="AB147" t="str">
            <v>NO SATISFACTORIO</v>
          </cell>
        </row>
        <row r="148">
          <cell r="AA148">
            <v>15.8</v>
          </cell>
          <cell r="AB148" t="str">
            <v>NO SATISFACTORIO</v>
          </cell>
        </row>
        <row r="149">
          <cell r="AA149">
            <v>15.9</v>
          </cell>
          <cell r="AB149" t="str">
            <v>NO SATISFACTORIO</v>
          </cell>
        </row>
        <row r="150">
          <cell r="AA150">
            <v>16</v>
          </cell>
          <cell r="AB150" t="str">
            <v>NO SATISFACTORIO</v>
          </cell>
        </row>
        <row r="151">
          <cell r="AA151">
            <v>16.100000000000001</v>
          </cell>
          <cell r="AB151" t="str">
            <v>NO SATISFACTORIO</v>
          </cell>
        </row>
        <row r="152">
          <cell r="AA152">
            <v>16.2</v>
          </cell>
          <cell r="AB152" t="str">
            <v>NO SATISFACTORIO</v>
          </cell>
        </row>
        <row r="153">
          <cell r="AA153">
            <v>16.3</v>
          </cell>
          <cell r="AB153" t="str">
            <v>NO SATISFACTORIO</v>
          </cell>
        </row>
        <row r="154">
          <cell r="AA154">
            <v>16.399999999999999</v>
          </cell>
          <cell r="AB154" t="str">
            <v>NO SATISFACTORIO</v>
          </cell>
        </row>
        <row r="155">
          <cell r="AA155">
            <v>16.5</v>
          </cell>
          <cell r="AB155" t="str">
            <v>NO SATISFACTORIO</v>
          </cell>
        </row>
        <row r="156">
          <cell r="AA156">
            <v>16.600000000000001</v>
          </cell>
          <cell r="AB156" t="str">
            <v>NO SATISFACTORIO</v>
          </cell>
        </row>
        <row r="157">
          <cell r="AA157">
            <v>16.7</v>
          </cell>
          <cell r="AB157" t="str">
            <v>NO SATISFACTORIO</v>
          </cell>
        </row>
        <row r="158">
          <cell r="AA158">
            <v>16.8</v>
          </cell>
          <cell r="AB158" t="str">
            <v>NO SATISFACTORIO</v>
          </cell>
        </row>
        <row r="159">
          <cell r="AA159">
            <v>16.899999999999999</v>
          </cell>
          <cell r="AB159" t="str">
            <v>NO SATISFACTORIO</v>
          </cell>
        </row>
        <row r="160">
          <cell r="AA160">
            <v>17</v>
          </cell>
          <cell r="AB160" t="str">
            <v>NO SATISFACTORIO</v>
          </cell>
        </row>
        <row r="161">
          <cell r="AA161">
            <v>17.100000000000001</v>
          </cell>
          <cell r="AB161" t="str">
            <v>NO SATISFACTORIO</v>
          </cell>
        </row>
        <row r="162">
          <cell r="AA162">
            <v>17.2</v>
          </cell>
          <cell r="AB162" t="str">
            <v>NO SATISFACTORIO</v>
          </cell>
        </row>
        <row r="163">
          <cell r="AA163">
            <v>17.3</v>
          </cell>
          <cell r="AB163" t="str">
            <v>NO SATISFACTORIO</v>
          </cell>
        </row>
        <row r="164">
          <cell r="AA164">
            <v>17.399999999999999</v>
          </cell>
          <cell r="AB164" t="str">
            <v>NO SATISFACTORIO</v>
          </cell>
        </row>
        <row r="165">
          <cell r="AA165">
            <v>17.5</v>
          </cell>
          <cell r="AB165" t="str">
            <v>NO SATISFACTORIO</v>
          </cell>
        </row>
        <row r="166">
          <cell r="AA166">
            <v>17.600000000000001</v>
          </cell>
          <cell r="AB166" t="str">
            <v>NO SATISFACTORIO</v>
          </cell>
        </row>
        <row r="167">
          <cell r="AA167">
            <v>17.7</v>
          </cell>
          <cell r="AB167" t="str">
            <v>NO SATISFACTORIO</v>
          </cell>
        </row>
        <row r="168">
          <cell r="AA168">
            <v>17.8</v>
          </cell>
          <cell r="AB168" t="str">
            <v>NO SATISFACTORIO</v>
          </cell>
        </row>
        <row r="169">
          <cell r="AA169">
            <v>17.899999999999999</v>
          </cell>
          <cell r="AB169" t="str">
            <v>NO SATISFACTORIO</v>
          </cell>
        </row>
        <row r="170">
          <cell r="AA170">
            <v>18</v>
          </cell>
          <cell r="AB170" t="str">
            <v>NO SATISFACTORIO</v>
          </cell>
        </row>
        <row r="171">
          <cell r="AA171">
            <v>18.100000000000001</v>
          </cell>
          <cell r="AB171" t="str">
            <v>NO SATISFACTORIO</v>
          </cell>
        </row>
        <row r="172">
          <cell r="AA172">
            <v>18.2</v>
          </cell>
          <cell r="AB172" t="str">
            <v>NO SATISFACTORIO</v>
          </cell>
        </row>
        <row r="173">
          <cell r="AA173">
            <v>18.3</v>
          </cell>
          <cell r="AB173" t="str">
            <v>NO SATISFACTORIO</v>
          </cell>
        </row>
        <row r="174">
          <cell r="AA174">
            <v>18.399999999999999</v>
          </cell>
          <cell r="AB174" t="str">
            <v>NO SATISFACTORIO</v>
          </cell>
        </row>
        <row r="175">
          <cell r="AA175">
            <v>18.5</v>
          </cell>
          <cell r="AB175" t="str">
            <v>NO SATISFACTORIO</v>
          </cell>
        </row>
        <row r="176">
          <cell r="AA176">
            <v>18.600000000000001</v>
          </cell>
          <cell r="AB176" t="str">
            <v>NO SATISFACTORIO</v>
          </cell>
        </row>
        <row r="177">
          <cell r="AA177">
            <v>18.7</v>
          </cell>
          <cell r="AB177" t="str">
            <v>NO SATISFACTORIO</v>
          </cell>
        </row>
        <row r="178">
          <cell r="AA178">
            <v>18.8</v>
          </cell>
          <cell r="AB178" t="str">
            <v>NO SATISFACTORIO</v>
          </cell>
        </row>
        <row r="179">
          <cell r="AA179">
            <v>18.899999999999999</v>
          </cell>
          <cell r="AB179" t="str">
            <v>NO SATISFACTORIO</v>
          </cell>
        </row>
        <row r="180">
          <cell r="AA180">
            <v>19</v>
          </cell>
          <cell r="AB180" t="str">
            <v>NO SATISFACTORIO</v>
          </cell>
        </row>
        <row r="181">
          <cell r="AA181">
            <v>19.100000000000001</v>
          </cell>
          <cell r="AB181" t="str">
            <v>NO SATISFACTORIO</v>
          </cell>
        </row>
        <row r="182">
          <cell r="AA182">
            <v>19.2</v>
          </cell>
          <cell r="AB182" t="str">
            <v>NO SATISFACTORIO</v>
          </cell>
        </row>
        <row r="183">
          <cell r="AA183">
            <v>19.3</v>
          </cell>
          <cell r="AB183" t="str">
            <v>NO SATISFACTORIO</v>
          </cell>
        </row>
        <row r="184">
          <cell r="AA184">
            <v>19.399999999999999</v>
          </cell>
          <cell r="AB184" t="str">
            <v>NO SATISFACTORIO</v>
          </cell>
        </row>
        <row r="185">
          <cell r="AA185">
            <v>19.5</v>
          </cell>
          <cell r="AB185" t="str">
            <v>NO SATISFACTORIO</v>
          </cell>
        </row>
        <row r="186">
          <cell r="AA186">
            <v>19.600000000000001</v>
          </cell>
          <cell r="AB186" t="str">
            <v>NO SATISFACTORIO</v>
          </cell>
        </row>
        <row r="187">
          <cell r="AA187">
            <v>19.7</v>
          </cell>
          <cell r="AB187" t="str">
            <v>NO SATISFACTORIO</v>
          </cell>
        </row>
        <row r="188">
          <cell r="AA188">
            <v>19.8</v>
          </cell>
          <cell r="AB188" t="str">
            <v>NO SATISFACTORIO</v>
          </cell>
        </row>
        <row r="189">
          <cell r="AA189">
            <v>19.899999999999999</v>
          </cell>
          <cell r="AB189" t="str">
            <v>NO SATISFACTORIO</v>
          </cell>
        </row>
        <row r="190">
          <cell r="AA190">
            <v>20</v>
          </cell>
          <cell r="AB190" t="str">
            <v>NO SATISFACTORIO</v>
          </cell>
        </row>
        <row r="191">
          <cell r="AA191">
            <v>20.100000000000001</v>
          </cell>
          <cell r="AB191" t="str">
            <v>NO SATISFACTORIO</v>
          </cell>
        </row>
        <row r="192">
          <cell r="AA192">
            <v>20.2</v>
          </cell>
          <cell r="AB192" t="str">
            <v>NO SATISFACTORIO</v>
          </cell>
        </row>
        <row r="193">
          <cell r="AA193">
            <v>20.3</v>
          </cell>
          <cell r="AB193" t="str">
            <v>NO SATISFACTORIO</v>
          </cell>
        </row>
        <row r="194">
          <cell r="AA194">
            <v>20.399999999999999</v>
          </cell>
          <cell r="AB194" t="str">
            <v>NO SATISFACTORIO</v>
          </cell>
        </row>
        <row r="195">
          <cell r="AA195">
            <v>20.5</v>
          </cell>
          <cell r="AB195" t="str">
            <v>NO SATISFACTORIO</v>
          </cell>
        </row>
        <row r="196">
          <cell r="AA196">
            <v>20.6</v>
          </cell>
          <cell r="AB196" t="str">
            <v>NO SATISFACTORIO</v>
          </cell>
        </row>
        <row r="197">
          <cell r="AA197">
            <v>20.7</v>
          </cell>
          <cell r="AB197" t="str">
            <v>NO SATISFACTORIO</v>
          </cell>
        </row>
        <row r="198">
          <cell r="AA198">
            <v>20.8</v>
          </cell>
          <cell r="AB198" t="str">
            <v>NO SATISFACTORIO</v>
          </cell>
        </row>
        <row r="199">
          <cell r="AA199">
            <v>20.9</v>
          </cell>
          <cell r="AB199" t="str">
            <v>NO SATISFACTORIO</v>
          </cell>
        </row>
        <row r="200">
          <cell r="AA200">
            <v>21</v>
          </cell>
          <cell r="AB200" t="str">
            <v>NO SATISFACTORIO</v>
          </cell>
        </row>
        <row r="201">
          <cell r="AA201">
            <v>21.1</v>
          </cell>
          <cell r="AB201" t="str">
            <v>NO SATISFACTORIO</v>
          </cell>
        </row>
        <row r="202">
          <cell r="AA202">
            <v>21.2</v>
          </cell>
          <cell r="AB202" t="str">
            <v>NO SATISFACTORIO</v>
          </cell>
        </row>
        <row r="203">
          <cell r="AA203">
            <v>21.3</v>
          </cell>
          <cell r="AB203" t="str">
            <v>NO SATISFACTORIO</v>
          </cell>
        </row>
        <row r="204">
          <cell r="AA204">
            <v>21.4</v>
          </cell>
          <cell r="AB204" t="str">
            <v>NO SATISFACTORIO</v>
          </cell>
        </row>
        <row r="205">
          <cell r="AA205">
            <v>21.5</v>
          </cell>
          <cell r="AB205" t="str">
            <v>NO SATISFACTORIO</v>
          </cell>
        </row>
        <row r="206">
          <cell r="AA206">
            <v>21.6</v>
          </cell>
          <cell r="AB206" t="str">
            <v>NO SATISFACTORIO</v>
          </cell>
        </row>
        <row r="207">
          <cell r="AA207">
            <v>21.7</v>
          </cell>
          <cell r="AB207" t="str">
            <v>NO SATISFACTORIO</v>
          </cell>
        </row>
        <row r="208">
          <cell r="AA208">
            <v>21.8</v>
          </cell>
          <cell r="AB208" t="str">
            <v>NO SATISFACTORIO</v>
          </cell>
        </row>
        <row r="209">
          <cell r="AA209">
            <v>21.9</v>
          </cell>
          <cell r="AB209" t="str">
            <v>NO SATISFACTORIO</v>
          </cell>
        </row>
        <row r="210">
          <cell r="AA210">
            <v>22</v>
          </cell>
          <cell r="AB210" t="str">
            <v>NO SATISFACTORIO</v>
          </cell>
        </row>
        <row r="211">
          <cell r="AA211">
            <v>22.1</v>
          </cell>
          <cell r="AB211" t="str">
            <v>NO SATISFACTORIO</v>
          </cell>
        </row>
        <row r="212">
          <cell r="AA212">
            <v>22.2</v>
          </cell>
          <cell r="AB212" t="str">
            <v>NO SATISFACTORIO</v>
          </cell>
        </row>
        <row r="213">
          <cell r="AA213">
            <v>22.3</v>
          </cell>
          <cell r="AB213" t="str">
            <v>NO SATISFACTORIO</v>
          </cell>
        </row>
        <row r="214">
          <cell r="AA214">
            <v>22.4</v>
          </cell>
          <cell r="AB214" t="str">
            <v>NO SATISFACTORIO</v>
          </cell>
        </row>
        <row r="215">
          <cell r="AA215">
            <v>22.5</v>
          </cell>
          <cell r="AB215" t="str">
            <v>NO SATISFACTORIO</v>
          </cell>
        </row>
        <row r="216">
          <cell r="AA216">
            <v>22.6</v>
          </cell>
          <cell r="AB216" t="str">
            <v>NO SATISFACTORIO</v>
          </cell>
        </row>
        <row r="217">
          <cell r="AA217">
            <v>22.7</v>
          </cell>
          <cell r="AB217" t="str">
            <v>NO SATISFACTORIO</v>
          </cell>
        </row>
        <row r="218">
          <cell r="AA218">
            <v>22.8</v>
          </cell>
          <cell r="AB218" t="str">
            <v>NO SATISFACTORIO</v>
          </cell>
        </row>
        <row r="219">
          <cell r="AA219">
            <v>22.9</v>
          </cell>
          <cell r="AB219" t="str">
            <v>NO SATISFACTORIO</v>
          </cell>
        </row>
        <row r="220">
          <cell r="AA220">
            <v>23</v>
          </cell>
          <cell r="AB220" t="str">
            <v>NO SATISFACTORIO</v>
          </cell>
        </row>
        <row r="221">
          <cell r="AA221">
            <v>23.1</v>
          </cell>
          <cell r="AB221" t="str">
            <v>NO SATISFACTORIO</v>
          </cell>
        </row>
        <row r="222">
          <cell r="AA222">
            <v>23.2</v>
          </cell>
          <cell r="AB222" t="str">
            <v>NO SATISFACTORIO</v>
          </cell>
        </row>
        <row r="223">
          <cell r="AA223">
            <v>23.3</v>
          </cell>
          <cell r="AB223" t="str">
            <v>NO SATISFACTORIO</v>
          </cell>
        </row>
        <row r="224">
          <cell r="AA224">
            <v>23.4</v>
          </cell>
          <cell r="AB224" t="str">
            <v>NO SATISFACTORIO</v>
          </cell>
        </row>
        <row r="225">
          <cell r="AA225">
            <v>23.5</v>
          </cell>
          <cell r="AB225" t="str">
            <v>NO SATISFACTORIO</v>
          </cell>
        </row>
        <row r="226">
          <cell r="AA226">
            <v>23.6</v>
          </cell>
          <cell r="AB226" t="str">
            <v>NO SATISFACTORIO</v>
          </cell>
        </row>
        <row r="227">
          <cell r="AA227">
            <v>23.7</v>
          </cell>
          <cell r="AB227" t="str">
            <v>NO SATISFACTORIO</v>
          </cell>
        </row>
        <row r="228">
          <cell r="AA228">
            <v>23.8</v>
          </cell>
          <cell r="AB228" t="str">
            <v>NO SATISFACTORIO</v>
          </cell>
        </row>
        <row r="229">
          <cell r="AA229">
            <v>23.9</v>
          </cell>
          <cell r="AB229" t="str">
            <v>NO SATISFACTORIO</v>
          </cell>
        </row>
        <row r="230">
          <cell r="AA230">
            <v>24</v>
          </cell>
          <cell r="AB230" t="str">
            <v>NO SATISFACTORIO</v>
          </cell>
        </row>
        <row r="231">
          <cell r="AA231">
            <v>24.1</v>
          </cell>
          <cell r="AB231" t="str">
            <v>NO SATISFACTORIO</v>
          </cell>
        </row>
        <row r="232">
          <cell r="AA232">
            <v>24.2</v>
          </cell>
          <cell r="AB232" t="str">
            <v>NO SATISFACTORIO</v>
          </cell>
        </row>
        <row r="233">
          <cell r="AA233">
            <v>24.3</v>
          </cell>
          <cell r="AB233" t="str">
            <v>NO SATISFACTORIO</v>
          </cell>
        </row>
        <row r="234">
          <cell r="AA234">
            <v>24.4</v>
          </cell>
          <cell r="AB234" t="str">
            <v>NO SATISFACTORIO</v>
          </cell>
        </row>
        <row r="235">
          <cell r="AA235">
            <v>24.5</v>
          </cell>
          <cell r="AB235" t="str">
            <v>NO SATISFACTORIO</v>
          </cell>
        </row>
        <row r="236">
          <cell r="AA236">
            <v>24.599999999999898</v>
          </cell>
          <cell r="AB236" t="str">
            <v>NO SATISFACTORIO</v>
          </cell>
        </row>
        <row r="237">
          <cell r="AA237">
            <v>24.6999999999999</v>
          </cell>
          <cell r="AB237" t="str">
            <v>NO SATISFACTORIO</v>
          </cell>
        </row>
        <row r="238">
          <cell r="AA238">
            <v>24.799999999999901</v>
          </cell>
          <cell r="AB238" t="str">
            <v>NO SATISFACTORIO</v>
          </cell>
        </row>
        <row r="239">
          <cell r="AA239">
            <v>24.899999999999899</v>
          </cell>
          <cell r="AB239" t="str">
            <v>NO SATISFACTORIO</v>
          </cell>
        </row>
        <row r="240">
          <cell r="AA240">
            <v>24.999999999999901</v>
          </cell>
          <cell r="AB240" t="str">
            <v>NO SATISFACTORIO</v>
          </cell>
        </row>
        <row r="241">
          <cell r="AA241">
            <v>25.099999999999898</v>
          </cell>
          <cell r="AB241" t="str">
            <v>NO SATISFACTORIO</v>
          </cell>
        </row>
        <row r="242">
          <cell r="AA242">
            <v>25.1999999999999</v>
          </cell>
          <cell r="AB242" t="str">
            <v>NO SATISFACTORIO</v>
          </cell>
        </row>
        <row r="243">
          <cell r="AA243">
            <v>25.299999999999901</v>
          </cell>
          <cell r="AB243" t="str">
            <v>NO SATISFACTORIO</v>
          </cell>
        </row>
        <row r="244">
          <cell r="AA244">
            <v>25.399999999999899</v>
          </cell>
          <cell r="AB244" t="str">
            <v>NO SATISFACTORIO</v>
          </cell>
        </row>
        <row r="245">
          <cell r="AA245">
            <v>25.499999999999901</v>
          </cell>
          <cell r="AB245" t="str">
            <v>NO SATISFACTORIO</v>
          </cell>
        </row>
        <row r="246">
          <cell r="AA246">
            <v>25.599999999999898</v>
          </cell>
          <cell r="AB246" t="str">
            <v>NO SATISFACTORIO</v>
          </cell>
        </row>
        <row r="247">
          <cell r="AA247">
            <v>25.6999999999999</v>
          </cell>
          <cell r="AB247" t="str">
            <v>NO SATISFACTORIO</v>
          </cell>
        </row>
        <row r="248">
          <cell r="AA248">
            <v>25.799999999999901</v>
          </cell>
          <cell r="AB248" t="str">
            <v>NO SATISFACTORIO</v>
          </cell>
        </row>
        <row r="249">
          <cell r="AA249">
            <v>25.899999999999899</v>
          </cell>
          <cell r="AB249" t="str">
            <v>NO SATISFACTORIO</v>
          </cell>
        </row>
        <row r="250">
          <cell r="AA250">
            <v>25.999999999999901</v>
          </cell>
          <cell r="AB250" t="str">
            <v>NO SATISFACTORIO</v>
          </cell>
        </row>
        <row r="251">
          <cell r="AA251">
            <v>26.099999999999898</v>
          </cell>
          <cell r="AB251" t="str">
            <v>NO SATISFACTORIO</v>
          </cell>
        </row>
        <row r="252">
          <cell r="AA252">
            <v>26.1999999999999</v>
          </cell>
          <cell r="AB252" t="str">
            <v>NO SATISFACTORIO</v>
          </cell>
        </row>
        <row r="253">
          <cell r="AA253">
            <v>26.299999999999901</v>
          </cell>
          <cell r="AB253" t="str">
            <v>NO SATISFACTORIO</v>
          </cell>
        </row>
        <row r="254">
          <cell r="AA254">
            <v>26.399999999999899</v>
          </cell>
          <cell r="AB254" t="str">
            <v>NO SATISFACTORIO</v>
          </cell>
        </row>
        <row r="255">
          <cell r="AA255">
            <v>26.499999999999901</v>
          </cell>
          <cell r="AB255" t="str">
            <v>NO SATISFACTORIO</v>
          </cell>
        </row>
        <row r="256">
          <cell r="AA256">
            <v>26.599999999999898</v>
          </cell>
          <cell r="AB256" t="str">
            <v>NO SATISFACTORIO</v>
          </cell>
        </row>
        <row r="257">
          <cell r="AA257">
            <v>26.6999999999999</v>
          </cell>
          <cell r="AB257" t="str">
            <v>NO SATISFACTORIO</v>
          </cell>
        </row>
        <row r="258">
          <cell r="AA258">
            <v>26.799999999999901</v>
          </cell>
          <cell r="AB258" t="str">
            <v>NO SATISFACTORIO</v>
          </cell>
        </row>
        <row r="259">
          <cell r="AA259">
            <v>26.899999999999899</v>
          </cell>
          <cell r="AB259" t="str">
            <v>NO SATISFACTORIO</v>
          </cell>
        </row>
        <row r="260">
          <cell r="AA260">
            <v>26.999999999999901</v>
          </cell>
          <cell r="AB260" t="str">
            <v>NO SATISFACTORIO</v>
          </cell>
        </row>
        <row r="261">
          <cell r="AA261">
            <v>27.099999999999898</v>
          </cell>
          <cell r="AB261" t="str">
            <v>NO SATISFACTORIO</v>
          </cell>
        </row>
        <row r="262">
          <cell r="AA262">
            <v>27.1999999999999</v>
          </cell>
          <cell r="AB262" t="str">
            <v>NO SATISFACTORIO</v>
          </cell>
        </row>
        <row r="263">
          <cell r="AA263">
            <v>27.299999999999901</v>
          </cell>
          <cell r="AB263" t="str">
            <v>NO SATISFACTORIO</v>
          </cell>
        </row>
        <row r="264">
          <cell r="AA264">
            <v>27.399999999999899</v>
          </cell>
          <cell r="AB264" t="str">
            <v>NO SATISFACTORIO</v>
          </cell>
        </row>
        <row r="265">
          <cell r="AA265">
            <v>27.499999999999901</v>
          </cell>
          <cell r="AB265" t="str">
            <v>NO SATISFACTORIO</v>
          </cell>
        </row>
        <row r="266">
          <cell r="AA266">
            <v>27.599999999999898</v>
          </cell>
          <cell r="AB266" t="str">
            <v>NO SATISFACTORIO</v>
          </cell>
        </row>
        <row r="267">
          <cell r="AA267">
            <v>27.6999999999999</v>
          </cell>
          <cell r="AB267" t="str">
            <v>NO SATISFACTORIO</v>
          </cell>
        </row>
        <row r="268">
          <cell r="AA268">
            <v>27.799999999999901</v>
          </cell>
          <cell r="AB268" t="str">
            <v>NO SATISFACTORIO</v>
          </cell>
        </row>
        <row r="269">
          <cell r="AA269">
            <v>27.899999999999899</v>
          </cell>
          <cell r="AB269" t="str">
            <v>NO SATISFACTORIO</v>
          </cell>
        </row>
        <row r="270">
          <cell r="AA270">
            <v>27.999999999999901</v>
          </cell>
          <cell r="AB270" t="str">
            <v>NO SATISFACTORIO</v>
          </cell>
        </row>
        <row r="271">
          <cell r="AA271">
            <v>28.099999999999898</v>
          </cell>
          <cell r="AB271" t="str">
            <v>NO SATISFACTORIO</v>
          </cell>
        </row>
        <row r="272">
          <cell r="AA272">
            <v>28.1999999999999</v>
          </cell>
          <cell r="AB272" t="str">
            <v>NO SATISFACTORIO</v>
          </cell>
        </row>
        <row r="273">
          <cell r="AA273">
            <v>28.299999999999901</v>
          </cell>
          <cell r="AB273" t="str">
            <v>NO SATISFACTORIO</v>
          </cell>
        </row>
        <row r="274">
          <cell r="AA274">
            <v>28.399999999999899</v>
          </cell>
          <cell r="AB274" t="str">
            <v>NO SATISFACTORIO</v>
          </cell>
        </row>
        <row r="275">
          <cell r="AA275">
            <v>28.499999999999901</v>
          </cell>
          <cell r="AB275" t="str">
            <v>NO SATISFACTORIO</v>
          </cell>
        </row>
        <row r="276">
          <cell r="AA276">
            <v>28.599999999999898</v>
          </cell>
          <cell r="AB276" t="str">
            <v>NO SATISFACTORIO</v>
          </cell>
        </row>
        <row r="277">
          <cell r="AA277">
            <v>28.6999999999999</v>
          </cell>
          <cell r="AB277" t="str">
            <v>NO SATISFACTORIO</v>
          </cell>
        </row>
        <row r="278">
          <cell r="AA278">
            <v>28.799999999999901</v>
          </cell>
          <cell r="AB278" t="str">
            <v>NO SATISFACTORIO</v>
          </cell>
        </row>
        <row r="279">
          <cell r="AA279">
            <v>28.899999999999899</v>
          </cell>
          <cell r="AB279" t="str">
            <v>NO SATISFACTORIO</v>
          </cell>
        </row>
        <row r="280">
          <cell r="AA280">
            <v>28.999999999999901</v>
          </cell>
          <cell r="AB280" t="str">
            <v>NO SATISFACTORIO</v>
          </cell>
        </row>
        <row r="281">
          <cell r="AA281">
            <v>29.099999999999898</v>
          </cell>
          <cell r="AB281" t="str">
            <v>NO SATISFACTORIO</v>
          </cell>
        </row>
        <row r="282">
          <cell r="AA282">
            <v>29.1999999999999</v>
          </cell>
          <cell r="AB282" t="str">
            <v>NO SATISFACTORIO</v>
          </cell>
        </row>
        <row r="283">
          <cell r="AA283">
            <v>29.299999999999901</v>
          </cell>
          <cell r="AB283" t="str">
            <v>NO SATISFACTORIO</v>
          </cell>
        </row>
        <row r="284">
          <cell r="AA284">
            <v>29.399999999999899</v>
          </cell>
          <cell r="AB284" t="str">
            <v>NO SATISFACTORIO</v>
          </cell>
        </row>
        <row r="285">
          <cell r="AA285">
            <v>29.499999999999901</v>
          </cell>
          <cell r="AB285" t="str">
            <v>NO SATISFACTORIO</v>
          </cell>
        </row>
        <row r="286">
          <cell r="AA286">
            <v>29.599999999999898</v>
          </cell>
          <cell r="AB286" t="str">
            <v>NO SATISFACTORIO</v>
          </cell>
        </row>
        <row r="287">
          <cell r="AA287">
            <v>29.6999999999999</v>
          </cell>
          <cell r="AB287" t="str">
            <v>NO SATISFACTORIO</v>
          </cell>
        </row>
        <row r="288">
          <cell r="AA288">
            <v>29.799999999999901</v>
          </cell>
          <cell r="AB288" t="str">
            <v>NO SATISFACTORIO</v>
          </cell>
        </row>
        <row r="289">
          <cell r="AA289">
            <v>29.899999999999899</v>
          </cell>
          <cell r="AB289" t="str">
            <v>NO SATISFACTORIO</v>
          </cell>
        </row>
        <row r="290">
          <cell r="AA290">
            <v>29.999999999999901</v>
          </cell>
          <cell r="AB290" t="str">
            <v>NO SATISFACTORIO</v>
          </cell>
        </row>
        <row r="291">
          <cell r="AA291">
            <v>30.099999999999898</v>
          </cell>
          <cell r="AB291" t="str">
            <v>NO SATISFACTORIO</v>
          </cell>
        </row>
        <row r="292">
          <cell r="AA292">
            <v>30.1999999999999</v>
          </cell>
          <cell r="AB292" t="str">
            <v>NO SATISFACTORIO</v>
          </cell>
        </row>
        <row r="293">
          <cell r="AA293">
            <v>30.299999999999901</v>
          </cell>
          <cell r="AB293" t="str">
            <v>NO SATISFACTORIO</v>
          </cell>
        </row>
        <row r="294">
          <cell r="AA294">
            <v>30.399999999999899</v>
          </cell>
          <cell r="AB294" t="str">
            <v>NO SATISFACTORIO</v>
          </cell>
        </row>
        <row r="295">
          <cell r="AA295">
            <v>30.499999999999901</v>
          </cell>
          <cell r="AB295" t="str">
            <v>NO SATISFACTORIO</v>
          </cell>
        </row>
        <row r="296">
          <cell r="AA296">
            <v>30.599999999999898</v>
          </cell>
          <cell r="AB296" t="str">
            <v>NO SATISFACTORIO</v>
          </cell>
        </row>
        <row r="297">
          <cell r="AA297">
            <v>30.6999999999999</v>
          </cell>
          <cell r="AB297" t="str">
            <v>NO SATISFACTORIO</v>
          </cell>
        </row>
        <row r="298">
          <cell r="AA298">
            <v>30.799999999999901</v>
          </cell>
          <cell r="AB298" t="str">
            <v>NO SATISFACTORIO</v>
          </cell>
        </row>
        <row r="299">
          <cell r="AA299">
            <v>30.899999999999899</v>
          </cell>
          <cell r="AB299" t="str">
            <v>NO SATISFACTORIO</v>
          </cell>
        </row>
        <row r="300">
          <cell r="AA300">
            <v>30.999999999999901</v>
          </cell>
          <cell r="AB300" t="str">
            <v>NO SATISFACTORIO</v>
          </cell>
        </row>
        <row r="301">
          <cell r="AA301">
            <v>31.099999999999898</v>
          </cell>
          <cell r="AB301" t="str">
            <v>NO SATISFACTORIO</v>
          </cell>
        </row>
        <row r="302">
          <cell r="AA302">
            <v>31.1999999999999</v>
          </cell>
          <cell r="AB302" t="str">
            <v>NO SATISFACTORIO</v>
          </cell>
        </row>
        <row r="303">
          <cell r="AA303">
            <v>31.299999999999901</v>
          </cell>
          <cell r="AB303" t="str">
            <v>NO SATISFACTORIO</v>
          </cell>
        </row>
        <row r="304">
          <cell r="AA304">
            <v>31.399999999999899</v>
          </cell>
          <cell r="AB304" t="str">
            <v>NO SATISFACTORIO</v>
          </cell>
        </row>
        <row r="305">
          <cell r="AA305">
            <v>31.499999999999901</v>
          </cell>
          <cell r="AB305" t="str">
            <v>NO SATISFACTORIO</v>
          </cell>
        </row>
        <row r="306">
          <cell r="AA306">
            <v>31.599999999999898</v>
          </cell>
          <cell r="AB306" t="str">
            <v>NO SATISFACTORIO</v>
          </cell>
        </row>
        <row r="307">
          <cell r="AA307">
            <v>31.6999999999999</v>
          </cell>
          <cell r="AB307" t="str">
            <v>NO SATISFACTORIO</v>
          </cell>
        </row>
        <row r="308">
          <cell r="AA308">
            <v>31.799999999999901</v>
          </cell>
          <cell r="AB308" t="str">
            <v>NO SATISFACTORIO</v>
          </cell>
        </row>
        <row r="309">
          <cell r="AA309">
            <v>31.899999999999899</v>
          </cell>
          <cell r="AB309" t="str">
            <v>NO SATISFACTORIO</v>
          </cell>
        </row>
        <row r="310">
          <cell r="AA310">
            <v>31.999999999999901</v>
          </cell>
          <cell r="AB310" t="str">
            <v>NO SATISFACTORIO</v>
          </cell>
        </row>
        <row r="311">
          <cell r="AA311">
            <v>32.099999999999902</v>
          </cell>
          <cell r="AB311" t="str">
            <v>NO SATISFACTORIO</v>
          </cell>
        </row>
        <row r="312">
          <cell r="AA312">
            <v>32.199999999999903</v>
          </cell>
          <cell r="AB312" t="str">
            <v>NO SATISFACTORIO</v>
          </cell>
        </row>
        <row r="313">
          <cell r="AA313">
            <v>32.299999999999898</v>
          </cell>
          <cell r="AB313" t="str">
            <v>NO SATISFACTORIO</v>
          </cell>
        </row>
        <row r="314">
          <cell r="AA314">
            <v>32.399999999999899</v>
          </cell>
          <cell r="AB314" t="str">
            <v>NO SATISFACTORIO</v>
          </cell>
        </row>
        <row r="315">
          <cell r="AA315">
            <v>32.499999999999901</v>
          </cell>
          <cell r="AB315" t="str">
            <v>NO SATISFACTORIO</v>
          </cell>
        </row>
        <row r="316">
          <cell r="AA316">
            <v>32.599999999999902</v>
          </cell>
          <cell r="AB316" t="str">
            <v>NO SATISFACTORIO</v>
          </cell>
        </row>
        <row r="317">
          <cell r="AA317">
            <v>32.699999999999903</v>
          </cell>
          <cell r="AB317" t="str">
            <v>NO SATISFACTORIO</v>
          </cell>
        </row>
        <row r="318">
          <cell r="AA318">
            <v>32.799999999999898</v>
          </cell>
          <cell r="AB318" t="str">
            <v>NO SATISFACTORIO</v>
          </cell>
        </row>
        <row r="319">
          <cell r="AA319">
            <v>32.899999999999899</v>
          </cell>
          <cell r="AB319" t="str">
            <v>NO SATISFACTORIO</v>
          </cell>
        </row>
        <row r="320">
          <cell r="AA320">
            <v>32.999999999999901</v>
          </cell>
          <cell r="AB320" t="str">
            <v>NO SATISFACTORIO</v>
          </cell>
        </row>
        <row r="321">
          <cell r="AA321">
            <v>33.099999999999902</v>
          </cell>
          <cell r="AB321" t="str">
            <v>NO SATISFACTORIO</v>
          </cell>
        </row>
        <row r="322">
          <cell r="AA322">
            <v>33.199999999999903</v>
          </cell>
          <cell r="AB322" t="str">
            <v>NO SATISFACTORIO</v>
          </cell>
        </row>
        <row r="323">
          <cell r="AA323">
            <v>33.299999999999898</v>
          </cell>
          <cell r="AB323" t="str">
            <v>NO SATISFACTORIO</v>
          </cell>
        </row>
        <row r="324">
          <cell r="AA324">
            <v>33.399999999999899</v>
          </cell>
          <cell r="AB324" t="str">
            <v>NO SATISFACTORIO</v>
          </cell>
        </row>
        <row r="325">
          <cell r="AA325">
            <v>33.499999999999901</v>
          </cell>
          <cell r="AB325" t="str">
            <v>NO SATISFACTORIO</v>
          </cell>
        </row>
        <row r="326">
          <cell r="AA326">
            <v>33.599999999999902</v>
          </cell>
          <cell r="AB326" t="str">
            <v>NO SATISFACTORIO</v>
          </cell>
        </row>
        <row r="327">
          <cell r="AA327">
            <v>33.699999999999903</v>
          </cell>
          <cell r="AB327" t="str">
            <v>NO SATISFACTORIO</v>
          </cell>
        </row>
        <row r="328">
          <cell r="AA328">
            <v>33.799999999999898</v>
          </cell>
          <cell r="AB328" t="str">
            <v>NO SATISFACTORIO</v>
          </cell>
        </row>
        <row r="329">
          <cell r="AA329">
            <v>33.899999999999899</v>
          </cell>
          <cell r="AB329" t="str">
            <v>NO SATISFACTORIO</v>
          </cell>
        </row>
        <row r="330">
          <cell r="AA330">
            <v>33.999999999999901</v>
          </cell>
          <cell r="AB330" t="str">
            <v>NO SATISFACTORIO</v>
          </cell>
        </row>
        <row r="331">
          <cell r="AA331">
            <v>34.099999999999902</v>
          </cell>
          <cell r="AB331" t="str">
            <v>NO SATISFACTORIO</v>
          </cell>
        </row>
        <row r="332">
          <cell r="AA332">
            <v>34.199999999999903</v>
          </cell>
          <cell r="AB332" t="str">
            <v>NO SATISFACTORIO</v>
          </cell>
        </row>
        <row r="333">
          <cell r="AA333">
            <v>34.299999999999898</v>
          </cell>
          <cell r="AB333" t="str">
            <v>NO SATISFACTORIO</v>
          </cell>
        </row>
        <row r="334">
          <cell r="AA334">
            <v>34.399999999999899</v>
          </cell>
          <cell r="AB334" t="str">
            <v>NO SATISFACTORIO</v>
          </cell>
        </row>
        <row r="335">
          <cell r="AA335">
            <v>34.499999999999901</v>
          </cell>
          <cell r="AB335" t="str">
            <v>NO SATISFACTORIO</v>
          </cell>
        </row>
        <row r="336">
          <cell r="AA336">
            <v>34.599999999999902</v>
          </cell>
          <cell r="AB336" t="str">
            <v>NO SATISFACTORIO</v>
          </cell>
        </row>
        <row r="337">
          <cell r="AA337">
            <v>34.699999999999903</v>
          </cell>
          <cell r="AB337" t="str">
            <v>NO SATISFACTORIO</v>
          </cell>
        </row>
        <row r="338">
          <cell r="AA338">
            <v>34.799999999999898</v>
          </cell>
          <cell r="AB338" t="str">
            <v>NO SATISFACTORIO</v>
          </cell>
        </row>
        <row r="339">
          <cell r="AA339">
            <v>34.899999999999899</v>
          </cell>
          <cell r="AB339" t="str">
            <v>NO SATISFACTORIO</v>
          </cell>
        </row>
        <row r="340">
          <cell r="AA340">
            <v>34.999999999999901</v>
          </cell>
          <cell r="AB340" t="str">
            <v>NO SATISFACTORIO</v>
          </cell>
        </row>
        <row r="341">
          <cell r="AA341">
            <v>35.099999999999902</v>
          </cell>
          <cell r="AB341" t="str">
            <v>NO SATISFACTORIO</v>
          </cell>
        </row>
        <row r="342">
          <cell r="AA342">
            <v>35.199999999999903</v>
          </cell>
          <cell r="AB342" t="str">
            <v>NO SATISFACTORIO</v>
          </cell>
        </row>
        <row r="343">
          <cell r="AA343">
            <v>35.299999999999898</v>
          </cell>
          <cell r="AB343" t="str">
            <v>NO SATISFACTORIO</v>
          </cell>
        </row>
        <row r="344">
          <cell r="AA344">
            <v>35.399999999999899</v>
          </cell>
          <cell r="AB344" t="str">
            <v>NO SATISFACTORIO</v>
          </cell>
        </row>
        <row r="345">
          <cell r="AA345">
            <v>35.499999999999901</v>
          </cell>
          <cell r="AB345" t="str">
            <v>NO SATISFACTORIO</v>
          </cell>
        </row>
        <row r="346">
          <cell r="AA346">
            <v>35.599999999999902</v>
          </cell>
          <cell r="AB346" t="str">
            <v>NO SATISFACTORIO</v>
          </cell>
        </row>
        <row r="347">
          <cell r="AA347">
            <v>35.699999999999903</v>
          </cell>
          <cell r="AB347" t="str">
            <v>NO SATISFACTORIO</v>
          </cell>
        </row>
        <row r="348">
          <cell r="AA348">
            <v>35.799999999999898</v>
          </cell>
          <cell r="AB348" t="str">
            <v>NO SATISFACTORIO</v>
          </cell>
        </row>
        <row r="349">
          <cell r="AA349">
            <v>35.899999999999899</v>
          </cell>
          <cell r="AB349" t="str">
            <v>NO SATISFACTORIO</v>
          </cell>
        </row>
        <row r="350">
          <cell r="AA350">
            <v>35.999999999999901</v>
          </cell>
          <cell r="AB350" t="str">
            <v>NO SATISFACTORIO</v>
          </cell>
        </row>
        <row r="351">
          <cell r="AA351">
            <v>36.099999999999902</v>
          </cell>
          <cell r="AB351" t="str">
            <v>NO SATISFACTORIO</v>
          </cell>
        </row>
        <row r="352">
          <cell r="AA352">
            <v>36.199999999999903</v>
          </cell>
          <cell r="AB352" t="str">
            <v>NO SATISFACTORIO</v>
          </cell>
        </row>
        <row r="353">
          <cell r="AA353">
            <v>36.299999999999898</v>
          </cell>
          <cell r="AB353" t="str">
            <v>NO SATISFACTORIO</v>
          </cell>
        </row>
        <row r="354">
          <cell r="AA354">
            <v>36.399999999999899</v>
          </cell>
          <cell r="AB354" t="str">
            <v>NO SATISFACTORIO</v>
          </cell>
        </row>
        <row r="355">
          <cell r="AA355">
            <v>36.499999999999901</v>
          </cell>
          <cell r="AB355" t="str">
            <v>NO SATISFACTORIO</v>
          </cell>
        </row>
        <row r="356">
          <cell r="AA356">
            <v>36.599999999999902</v>
          </cell>
          <cell r="AB356" t="str">
            <v>NO SATISFACTORIO</v>
          </cell>
        </row>
        <row r="357">
          <cell r="AA357">
            <v>36.699999999999903</v>
          </cell>
          <cell r="AB357" t="str">
            <v>NO SATISFACTORIO</v>
          </cell>
        </row>
        <row r="358">
          <cell r="AA358">
            <v>36.799999999999898</v>
          </cell>
          <cell r="AB358" t="str">
            <v>NO SATISFACTORIO</v>
          </cell>
        </row>
        <row r="359">
          <cell r="AA359">
            <v>36.899999999999899</v>
          </cell>
          <cell r="AB359" t="str">
            <v>NO SATISFACTORIO</v>
          </cell>
        </row>
        <row r="360">
          <cell r="AA360">
            <v>36.999999999999901</v>
          </cell>
          <cell r="AB360" t="str">
            <v>NO SATISFACTORIO</v>
          </cell>
        </row>
        <row r="361">
          <cell r="AA361">
            <v>37.099999999999902</v>
          </cell>
          <cell r="AB361" t="str">
            <v>NO SATISFACTORIO</v>
          </cell>
        </row>
        <row r="362">
          <cell r="AA362">
            <v>37.199999999999903</v>
          </cell>
          <cell r="AB362" t="str">
            <v>NO SATISFACTORIO</v>
          </cell>
        </row>
        <row r="363">
          <cell r="AA363">
            <v>37.299999999999898</v>
          </cell>
          <cell r="AB363" t="str">
            <v>NO SATISFACTORIO</v>
          </cell>
        </row>
        <row r="364">
          <cell r="AA364">
            <v>37.399999999999899</v>
          </cell>
          <cell r="AB364" t="str">
            <v>NO SATISFACTORIO</v>
          </cell>
        </row>
        <row r="365">
          <cell r="AA365">
            <v>37.499999999999901</v>
          </cell>
          <cell r="AB365" t="str">
            <v>NO SATISFACTORIO</v>
          </cell>
        </row>
        <row r="366">
          <cell r="AA366">
            <v>37.599999999999902</v>
          </cell>
          <cell r="AB366" t="str">
            <v>NO SATISFACTORIO</v>
          </cell>
        </row>
        <row r="367">
          <cell r="AA367">
            <v>37.699999999999903</v>
          </cell>
          <cell r="AB367" t="str">
            <v>NO SATISFACTORIO</v>
          </cell>
        </row>
        <row r="368">
          <cell r="AA368">
            <v>37.799999999999898</v>
          </cell>
          <cell r="AB368" t="str">
            <v>NO SATISFACTORIO</v>
          </cell>
        </row>
        <row r="369">
          <cell r="AA369">
            <v>37.899999999999899</v>
          </cell>
          <cell r="AB369" t="str">
            <v>NO SATISFACTORIO</v>
          </cell>
        </row>
        <row r="370">
          <cell r="AA370">
            <v>37.999999999999901</v>
          </cell>
          <cell r="AB370" t="str">
            <v>NO SATISFACTORIO</v>
          </cell>
        </row>
        <row r="371">
          <cell r="AA371">
            <v>38.099999999999902</v>
          </cell>
          <cell r="AB371" t="str">
            <v>NO SATISFACTORIO</v>
          </cell>
        </row>
        <row r="372">
          <cell r="AA372">
            <v>38.199999999999903</v>
          </cell>
          <cell r="AB372" t="str">
            <v>NO SATISFACTORIO</v>
          </cell>
        </row>
        <row r="373">
          <cell r="AA373">
            <v>38.299999999999898</v>
          </cell>
          <cell r="AB373" t="str">
            <v>NO SATISFACTORIO</v>
          </cell>
        </row>
        <row r="374">
          <cell r="AA374">
            <v>38.399999999999899</v>
          </cell>
          <cell r="AB374" t="str">
            <v>NO SATISFACTORIO</v>
          </cell>
        </row>
        <row r="375">
          <cell r="AA375">
            <v>38.499999999999901</v>
          </cell>
          <cell r="AB375" t="str">
            <v>NO SATISFACTORIO</v>
          </cell>
        </row>
        <row r="376">
          <cell r="AA376">
            <v>38.599999999999902</v>
          </cell>
          <cell r="AB376" t="str">
            <v>NO SATISFACTORIO</v>
          </cell>
        </row>
        <row r="377">
          <cell r="AA377">
            <v>38.699999999999903</v>
          </cell>
          <cell r="AB377" t="str">
            <v>NO SATISFACTORIO</v>
          </cell>
        </row>
        <row r="378">
          <cell r="AA378">
            <v>38.799999999999898</v>
          </cell>
          <cell r="AB378" t="str">
            <v>NO SATISFACTORIO</v>
          </cell>
        </row>
        <row r="379">
          <cell r="AA379">
            <v>38.899999999999899</v>
          </cell>
          <cell r="AB379" t="str">
            <v>NO SATISFACTORIO</v>
          </cell>
        </row>
        <row r="380">
          <cell r="AA380">
            <v>38.999999999999901</v>
          </cell>
          <cell r="AB380" t="str">
            <v>NO SATISFACTORIO</v>
          </cell>
        </row>
        <row r="381">
          <cell r="AA381">
            <v>39.099999999999902</v>
          </cell>
          <cell r="AB381" t="str">
            <v>NO SATISFACTORIO</v>
          </cell>
        </row>
        <row r="382">
          <cell r="AA382">
            <v>39.199999999999903</v>
          </cell>
          <cell r="AB382" t="str">
            <v>NO SATISFACTORIO</v>
          </cell>
        </row>
        <row r="383">
          <cell r="AA383">
            <v>39.299999999999898</v>
          </cell>
          <cell r="AB383" t="str">
            <v>NO SATISFACTORIO</v>
          </cell>
        </row>
        <row r="384">
          <cell r="AA384">
            <v>39.399999999999899</v>
          </cell>
          <cell r="AB384" t="str">
            <v>NO SATISFACTORIO</v>
          </cell>
        </row>
        <row r="385">
          <cell r="AA385">
            <v>39.499999999999901</v>
          </cell>
          <cell r="AB385" t="str">
            <v>NO SATISFACTORIO</v>
          </cell>
        </row>
        <row r="386">
          <cell r="AA386">
            <v>39.599999999999902</v>
          </cell>
          <cell r="AB386" t="str">
            <v>NO SATISFACTORIO</v>
          </cell>
        </row>
        <row r="387">
          <cell r="AA387">
            <v>39.699999999999903</v>
          </cell>
          <cell r="AB387" t="str">
            <v>NO SATISFACTORIO</v>
          </cell>
        </row>
        <row r="388">
          <cell r="AA388">
            <v>39.799999999999898</v>
          </cell>
          <cell r="AB388" t="str">
            <v>NO SATISFACTORIO</v>
          </cell>
        </row>
        <row r="389">
          <cell r="AA389">
            <v>39.899999999999899</v>
          </cell>
          <cell r="AB389" t="str">
            <v>NO SATISFACTORIO</v>
          </cell>
        </row>
        <row r="390">
          <cell r="AA390">
            <v>39.999999999999901</v>
          </cell>
          <cell r="AB390" t="str">
            <v>NO SATISFACTORIO</v>
          </cell>
        </row>
        <row r="391">
          <cell r="AA391">
            <v>40.099999999999902</v>
          </cell>
          <cell r="AB391" t="str">
            <v>NO SATISFACTORIO</v>
          </cell>
        </row>
        <row r="392">
          <cell r="AA392">
            <v>40.199999999999903</v>
          </cell>
          <cell r="AB392" t="str">
            <v>NO SATISFACTORIO</v>
          </cell>
        </row>
        <row r="393">
          <cell r="AA393">
            <v>40.299999999999898</v>
          </cell>
          <cell r="AB393" t="str">
            <v>NO SATISFACTORIO</v>
          </cell>
        </row>
        <row r="394">
          <cell r="AA394">
            <v>40.399999999999899</v>
          </cell>
          <cell r="AB394" t="str">
            <v>NO SATISFACTORIO</v>
          </cell>
        </row>
        <row r="395">
          <cell r="AA395">
            <v>40.499999999999901</v>
          </cell>
          <cell r="AB395" t="str">
            <v>NO SATISFACTORIO</v>
          </cell>
        </row>
        <row r="396">
          <cell r="AA396">
            <v>40.599999999999902</v>
          </cell>
          <cell r="AB396" t="str">
            <v>NO SATISFACTORIO</v>
          </cell>
        </row>
        <row r="397">
          <cell r="AA397">
            <v>40.699999999999903</v>
          </cell>
          <cell r="AB397" t="str">
            <v>NO SATISFACTORIO</v>
          </cell>
        </row>
        <row r="398">
          <cell r="AA398">
            <v>40.799999999999898</v>
          </cell>
          <cell r="AB398" t="str">
            <v>NO SATISFACTORIO</v>
          </cell>
        </row>
        <row r="399">
          <cell r="AA399">
            <v>40.899999999999899</v>
          </cell>
          <cell r="AB399" t="str">
            <v>NO SATISFACTORIO</v>
          </cell>
        </row>
        <row r="400">
          <cell r="AA400">
            <v>40.999999999999901</v>
          </cell>
          <cell r="AB400" t="str">
            <v>NO SATISFACTORIO</v>
          </cell>
        </row>
        <row r="401">
          <cell r="AA401">
            <v>41.099999999999902</v>
          </cell>
          <cell r="AB401" t="str">
            <v>NO SATISFACTORIO</v>
          </cell>
        </row>
        <row r="402">
          <cell r="AA402">
            <v>41.199999999999903</v>
          </cell>
          <cell r="AB402" t="str">
            <v>NO SATISFACTORIO</v>
          </cell>
        </row>
        <row r="403">
          <cell r="AA403">
            <v>41.299999999999898</v>
          </cell>
          <cell r="AB403" t="str">
            <v>NO SATISFACTORIO</v>
          </cell>
        </row>
        <row r="404">
          <cell r="AA404">
            <v>41.399999999999899</v>
          </cell>
          <cell r="AB404" t="str">
            <v>NO SATISFACTORIO</v>
          </cell>
        </row>
        <row r="405">
          <cell r="AA405">
            <v>41.499999999999901</v>
          </cell>
          <cell r="AB405" t="str">
            <v>NO SATISFACTORIO</v>
          </cell>
        </row>
        <row r="406">
          <cell r="AA406">
            <v>41.599999999999902</v>
          </cell>
          <cell r="AB406" t="str">
            <v>NO SATISFACTORIO</v>
          </cell>
        </row>
        <row r="407">
          <cell r="AA407">
            <v>41.699999999999903</v>
          </cell>
          <cell r="AB407" t="str">
            <v>NO SATISFACTORIO</v>
          </cell>
        </row>
        <row r="408">
          <cell r="AA408">
            <v>41.799999999999898</v>
          </cell>
          <cell r="AB408" t="str">
            <v>NO SATISFACTORIO</v>
          </cell>
        </row>
        <row r="409">
          <cell r="AA409">
            <v>41.899999999999899</v>
          </cell>
          <cell r="AB409" t="str">
            <v>NO SATISFACTORIO</v>
          </cell>
        </row>
        <row r="410">
          <cell r="AA410">
            <v>41.999999999999901</v>
          </cell>
          <cell r="AB410" t="str">
            <v>NO SATISFACTORIO</v>
          </cell>
        </row>
        <row r="411">
          <cell r="AA411">
            <v>42.099999999999902</v>
          </cell>
          <cell r="AB411" t="str">
            <v>NO SATISFACTORIO</v>
          </cell>
        </row>
        <row r="412">
          <cell r="AA412">
            <v>42.199999999999903</v>
          </cell>
          <cell r="AB412" t="str">
            <v>NO SATISFACTORIO</v>
          </cell>
        </row>
        <row r="413">
          <cell r="AA413">
            <v>42.299999999999898</v>
          </cell>
          <cell r="AB413" t="str">
            <v>NO SATISFACTORIO</v>
          </cell>
        </row>
        <row r="414">
          <cell r="AA414">
            <v>42.399999999999899</v>
          </cell>
          <cell r="AB414" t="str">
            <v>NO SATISFACTORIO</v>
          </cell>
        </row>
        <row r="415">
          <cell r="AA415">
            <v>42.499999999999901</v>
          </cell>
          <cell r="AB415" t="str">
            <v>NO SATISFACTORIO</v>
          </cell>
        </row>
        <row r="416">
          <cell r="AA416">
            <v>42.599999999999902</v>
          </cell>
          <cell r="AB416" t="str">
            <v>NO SATISFACTORIO</v>
          </cell>
        </row>
        <row r="417">
          <cell r="AA417">
            <v>42.699999999999903</v>
          </cell>
          <cell r="AB417" t="str">
            <v>NO SATISFACTORIO</v>
          </cell>
        </row>
        <row r="418">
          <cell r="AA418">
            <v>42.799999999999898</v>
          </cell>
          <cell r="AB418" t="str">
            <v>NO SATISFACTORIO</v>
          </cell>
        </row>
        <row r="419">
          <cell r="AA419">
            <v>42.899999999999899</v>
          </cell>
          <cell r="AB419" t="str">
            <v>NO SATISFACTORIO</v>
          </cell>
        </row>
        <row r="420">
          <cell r="AA420">
            <v>42.999999999999901</v>
          </cell>
          <cell r="AB420" t="str">
            <v>NO SATISFACTORIO</v>
          </cell>
        </row>
        <row r="421">
          <cell r="AA421">
            <v>43.099999999999902</v>
          </cell>
          <cell r="AB421" t="str">
            <v>NO SATISFACTORIO</v>
          </cell>
        </row>
        <row r="422">
          <cell r="AA422">
            <v>43.199999999999903</v>
          </cell>
          <cell r="AB422" t="str">
            <v>NO SATISFACTORIO</v>
          </cell>
        </row>
        <row r="423">
          <cell r="AA423">
            <v>43.299999999999898</v>
          </cell>
          <cell r="AB423" t="str">
            <v>NO SATISFACTORIO</v>
          </cell>
        </row>
        <row r="424">
          <cell r="AA424">
            <v>43.399999999999899</v>
          </cell>
          <cell r="AB424" t="str">
            <v>NO SATISFACTORIO</v>
          </cell>
        </row>
        <row r="425">
          <cell r="AA425">
            <v>43.499999999999901</v>
          </cell>
          <cell r="AB425" t="str">
            <v>NO SATISFACTORIO</v>
          </cell>
        </row>
        <row r="426">
          <cell r="AA426">
            <v>43.599999999999902</v>
          </cell>
          <cell r="AB426" t="str">
            <v>NO SATISFACTORIO</v>
          </cell>
        </row>
        <row r="427">
          <cell r="AA427">
            <v>43.699999999999903</v>
          </cell>
          <cell r="AB427" t="str">
            <v>NO SATISFACTORIO</v>
          </cell>
        </row>
        <row r="428">
          <cell r="AA428">
            <v>43.799999999999898</v>
          </cell>
          <cell r="AB428" t="str">
            <v>NO SATISFACTORIO</v>
          </cell>
        </row>
        <row r="429">
          <cell r="AA429">
            <v>43.899999999999899</v>
          </cell>
          <cell r="AB429" t="str">
            <v>NO SATISFACTORIO</v>
          </cell>
        </row>
        <row r="430">
          <cell r="AA430">
            <v>43.999999999999901</v>
          </cell>
          <cell r="AB430" t="str">
            <v>NO SATISFACTORIO</v>
          </cell>
        </row>
        <row r="431">
          <cell r="AA431">
            <v>44.099999999999902</v>
          </cell>
          <cell r="AB431" t="str">
            <v>NO SATISFACTORIO</v>
          </cell>
        </row>
        <row r="432">
          <cell r="AA432">
            <v>44.199999999999903</v>
          </cell>
          <cell r="AB432" t="str">
            <v>NO SATISFACTORIO</v>
          </cell>
        </row>
        <row r="433">
          <cell r="AA433">
            <v>44.299999999999898</v>
          </cell>
          <cell r="AB433" t="str">
            <v>NO SATISFACTORIO</v>
          </cell>
        </row>
        <row r="434">
          <cell r="AA434">
            <v>44.399999999999899</v>
          </cell>
          <cell r="AB434" t="str">
            <v>NO SATISFACTORIO</v>
          </cell>
        </row>
        <row r="435">
          <cell r="AA435">
            <v>44.499999999999901</v>
          </cell>
          <cell r="AB435" t="str">
            <v>NO SATISFACTORIO</v>
          </cell>
        </row>
        <row r="436">
          <cell r="AA436">
            <v>44.599999999999902</v>
          </cell>
          <cell r="AB436" t="str">
            <v>NO SATISFACTORIO</v>
          </cell>
        </row>
        <row r="437">
          <cell r="AA437">
            <v>44.699999999999903</v>
          </cell>
          <cell r="AB437" t="str">
            <v>NO SATISFACTORIO</v>
          </cell>
        </row>
        <row r="438">
          <cell r="AA438">
            <v>44.799999999999898</v>
          </cell>
          <cell r="AB438" t="str">
            <v>NO SATISFACTORIO</v>
          </cell>
        </row>
        <row r="439">
          <cell r="AA439">
            <v>44.899999999999899</v>
          </cell>
          <cell r="AB439" t="str">
            <v>NO SATISFACTORIO</v>
          </cell>
        </row>
        <row r="440">
          <cell r="AA440">
            <v>44.999999999999901</v>
          </cell>
          <cell r="AB440" t="str">
            <v>NO SATISFACTORIO</v>
          </cell>
        </row>
        <row r="441">
          <cell r="AA441">
            <v>45.099999999999902</v>
          </cell>
          <cell r="AB441" t="str">
            <v>NO SATISFACTORIO</v>
          </cell>
        </row>
        <row r="442">
          <cell r="AA442">
            <v>45.199999999999903</v>
          </cell>
          <cell r="AB442" t="str">
            <v>NO SATISFACTORIO</v>
          </cell>
        </row>
        <row r="443">
          <cell r="AA443">
            <v>45.299999999999898</v>
          </cell>
          <cell r="AB443" t="str">
            <v>NO SATISFACTORIO</v>
          </cell>
        </row>
        <row r="444">
          <cell r="AA444">
            <v>45.399999999999899</v>
          </cell>
          <cell r="AB444" t="str">
            <v>NO SATISFACTORIO</v>
          </cell>
        </row>
        <row r="445">
          <cell r="AA445">
            <v>45.499999999999901</v>
          </cell>
          <cell r="AB445" t="str">
            <v>NO SATISFACTORIO</v>
          </cell>
        </row>
        <row r="446">
          <cell r="AA446">
            <v>45.599999999999902</v>
          </cell>
          <cell r="AB446" t="str">
            <v>NO SATISFACTORIO</v>
          </cell>
        </row>
        <row r="447">
          <cell r="AA447">
            <v>45.699999999999903</v>
          </cell>
          <cell r="AB447" t="str">
            <v>NO SATISFACTORIO</v>
          </cell>
        </row>
        <row r="448">
          <cell r="AA448">
            <v>45.799999999999898</v>
          </cell>
          <cell r="AB448" t="str">
            <v>NO SATISFACTORIO</v>
          </cell>
        </row>
        <row r="449">
          <cell r="AA449">
            <v>45.899999999999899</v>
          </cell>
          <cell r="AB449" t="str">
            <v>NO SATISFACTORIO</v>
          </cell>
        </row>
        <row r="450">
          <cell r="AA450">
            <v>45.999999999999901</v>
          </cell>
          <cell r="AB450" t="str">
            <v>NO SATISFACTORIO</v>
          </cell>
        </row>
        <row r="451">
          <cell r="AA451">
            <v>46.099999999999902</v>
          </cell>
          <cell r="AB451" t="str">
            <v>NO SATISFACTORIO</v>
          </cell>
        </row>
        <row r="452">
          <cell r="AA452">
            <v>46.199999999999903</v>
          </cell>
          <cell r="AB452" t="str">
            <v>NO SATISFACTORIO</v>
          </cell>
        </row>
        <row r="453">
          <cell r="AA453">
            <v>46.299999999999898</v>
          </cell>
          <cell r="AB453" t="str">
            <v>NO SATISFACTORIO</v>
          </cell>
        </row>
        <row r="454">
          <cell r="AA454">
            <v>46.399999999999899</v>
          </cell>
          <cell r="AB454" t="str">
            <v>NO SATISFACTORIO</v>
          </cell>
        </row>
        <row r="455">
          <cell r="AA455">
            <v>46.499999999999901</v>
          </cell>
          <cell r="AB455" t="str">
            <v>NO SATISFACTORIO</v>
          </cell>
        </row>
        <row r="456">
          <cell r="AA456">
            <v>46.599999999999902</v>
          </cell>
          <cell r="AB456" t="str">
            <v>NO SATISFACTORIO</v>
          </cell>
        </row>
        <row r="457">
          <cell r="AA457">
            <v>46.699999999999903</v>
          </cell>
          <cell r="AB457" t="str">
            <v>NO SATISFACTORIO</v>
          </cell>
        </row>
        <row r="458">
          <cell r="AA458">
            <v>46.799999999999898</v>
          </cell>
          <cell r="AB458" t="str">
            <v>NO SATISFACTORIO</v>
          </cell>
        </row>
        <row r="459">
          <cell r="AA459">
            <v>46.899999999999899</v>
          </cell>
          <cell r="AB459" t="str">
            <v>NO SATISFACTORIO</v>
          </cell>
        </row>
        <row r="460">
          <cell r="AA460">
            <v>46.999999999999901</v>
          </cell>
          <cell r="AB460" t="str">
            <v>NO SATISFACTORIO</v>
          </cell>
        </row>
        <row r="461">
          <cell r="AA461">
            <v>47.099999999999902</v>
          </cell>
          <cell r="AB461" t="str">
            <v>NO SATISFACTORIO</v>
          </cell>
        </row>
        <row r="462">
          <cell r="AA462">
            <v>47.199999999999903</v>
          </cell>
          <cell r="AB462" t="str">
            <v>NO SATISFACTORIO</v>
          </cell>
        </row>
        <row r="463">
          <cell r="AA463">
            <v>47.299999999999898</v>
          </cell>
          <cell r="AB463" t="str">
            <v>NO SATISFACTORIO</v>
          </cell>
        </row>
        <row r="464">
          <cell r="AA464">
            <v>47.399999999999899</v>
          </cell>
          <cell r="AB464" t="str">
            <v>NO SATISFACTORIO</v>
          </cell>
        </row>
        <row r="465">
          <cell r="AA465">
            <v>47.499999999999901</v>
          </cell>
          <cell r="AB465" t="str">
            <v>NO SATISFACTORIO</v>
          </cell>
        </row>
        <row r="466">
          <cell r="AA466">
            <v>47.599999999999902</v>
          </cell>
          <cell r="AB466" t="str">
            <v>NO SATISFACTORIO</v>
          </cell>
        </row>
        <row r="467">
          <cell r="AA467">
            <v>47.699999999999903</v>
          </cell>
          <cell r="AB467" t="str">
            <v>NO SATISFACTORIO</v>
          </cell>
        </row>
        <row r="468">
          <cell r="AA468">
            <v>47.799999999999898</v>
          </cell>
          <cell r="AB468" t="str">
            <v>NO SATISFACTORIO</v>
          </cell>
        </row>
        <row r="469">
          <cell r="AA469">
            <v>47.899999999999899</v>
          </cell>
          <cell r="AB469" t="str">
            <v>NO SATISFACTORIO</v>
          </cell>
        </row>
        <row r="470">
          <cell r="AA470">
            <v>47.999999999999901</v>
          </cell>
          <cell r="AB470" t="str">
            <v>NO SATISFACTORIO</v>
          </cell>
        </row>
        <row r="471">
          <cell r="AA471">
            <v>48.099999999999902</v>
          </cell>
          <cell r="AB471" t="str">
            <v>NO SATISFACTORIO</v>
          </cell>
        </row>
        <row r="472">
          <cell r="AA472">
            <v>48.199999999999903</v>
          </cell>
          <cell r="AB472" t="str">
            <v>NO SATISFACTORIO</v>
          </cell>
        </row>
        <row r="473">
          <cell r="AA473">
            <v>48.299999999999898</v>
          </cell>
          <cell r="AB473" t="str">
            <v>NO SATISFACTORIO</v>
          </cell>
        </row>
        <row r="474">
          <cell r="AA474">
            <v>48.399999999999899</v>
          </cell>
          <cell r="AB474" t="str">
            <v>NO SATISFACTORIO</v>
          </cell>
        </row>
        <row r="475">
          <cell r="AA475">
            <v>48.499999999999901</v>
          </cell>
          <cell r="AB475" t="str">
            <v>NO SATISFACTORIO</v>
          </cell>
        </row>
        <row r="476">
          <cell r="AA476">
            <v>48.599999999999902</v>
          </cell>
          <cell r="AB476" t="str">
            <v>NO SATISFACTORIO</v>
          </cell>
        </row>
        <row r="477">
          <cell r="AA477">
            <v>48.699999999999903</v>
          </cell>
          <cell r="AB477" t="str">
            <v>NO SATISFACTORIO</v>
          </cell>
        </row>
        <row r="478">
          <cell r="AA478">
            <v>48.799999999999898</v>
          </cell>
          <cell r="AB478" t="str">
            <v>NO SATISFACTORIO</v>
          </cell>
        </row>
        <row r="479">
          <cell r="AA479">
            <v>48.899999999999899</v>
          </cell>
          <cell r="AB479" t="str">
            <v>NO SATISFACTORIO</v>
          </cell>
        </row>
        <row r="480">
          <cell r="AA480">
            <v>48.999999999999901</v>
          </cell>
          <cell r="AB480" t="str">
            <v>NO SATISFACTORIO</v>
          </cell>
        </row>
        <row r="481">
          <cell r="AA481">
            <v>49.099999999999902</v>
          </cell>
          <cell r="AB481" t="str">
            <v>NO SATISFACTORIO</v>
          </cell>
        </row>
        <row r="482">
          <cell r="AA482">
            <v>49.199999999999903</v>
          </cell>
          <cell r="AB482" t="str">
            <v>NO SATISFACTORIO</v>
          </cell>
        </row>
        <row r="483">
          <cell r="AA483">
            <v>49.299999999999898</v>
          </cell>
          <cell r="AB483" t="str">
            <v>NO SATISFACTORIO</v>
          </cell>
        </row>
        <row r="484">
          <cell r="AA484">
            <v>49.399999999999899</v>
          </cell>
          <cell r="AB484" t="str">
            <v>NO SATISFACTORIO</v>
          </cell>
        </row>
        <row r="485">
          <cell r="AA485">
            <v>49.499999999999901</v>
          </cell>
          <cell r="AB485" t="str">
            <v>NO SATISFACTORIO</v>
          </cell>
        </row>
        <row r="486">
          <cell r="AA486">
            <v>49.599999999999902</v>
          </cell>
          <cell r="AB486" t="str">
            <v>NO SATISFACTORIO</v>
          </cell>
        </row>
        <row r="487">
          <cell r="AA487">
            <v>49.699999999999903</v>
          </cell>
          <cell r="AB487" t="str">
            <v>NO SATISFACTORIO</v>
          </cell>
        </row>
        <row r="488">
          <cell r="AA488">
            <v>49.799999999999898</v>
          </cell>
          <cell r="AB488" t="str">
            <v>NO SATISFACTORIO</v>
          </cell>
        </row>
        <row r="489">
          <cell r="AA489">
            <v>49.899999999999899</v>
          </cell>
          <cell r="AB489" t="str">
            <v>NO SATISFACTORIO</v>
          </cell>
        </row>
        <row r="490">
          <cell r="AA490">
            <v>49.999999999999901</v>
          </cell>
          <cell r="AB490" t="str">
            <v>NO SATISFACTORIO</v>
          </cell>
        </row>
        <row r="491">
          <cell r="AA491">
            <v>50.099999999999902</v>
          </cell>
          <cell r="AB491" t="str">
            <v>NO SATISFACTORIO</v>
          </cell>
        </row>
        <row r="492">
          <cell r="AA492">
            <v>50.199999999999903</v>
          </cell>
          <cell r="AB492" t="str">
            <v>NO SATISFACTORIO</v>
          </cell>
        </row>
        <row r="493">
          <cell r="AA493">
            <v>50.299999999999898</v>
          </cell>
          <cell r="AB493" t="str">
            <v>NO SATISFACTORIO</v>
          </cell>
        </row>
        <row r="494">
          <cell r="AA494">
            <v>50.399999999999899</v>
          </cell>
          <cell r="AB494" t="str">
            <v>NO SATISFACTORIO</v>
          </cell>
        </row>
        <row r="495">
          <cell r="AA495">
            <v>50.499999999999901</v>
          </cell>
          <cell r="AB495" t="str">
            <v>NO SATISFACTORIO</v>
          </cell>
        </row>
        <row r="496">
          <cell r="AA496">
            <v>50.599999999999902</v>
          </cell>
          <cell r="AB496" t="str">
            <v>NO SATISFACTORIO</v>
          </cell>
        </row>
        <row r="497">
          <cell r="AA497">
            <v>50.699999999999903</v>
          </cell>
          <cell r="AB497" t="str">
            <v>NO SATISFACTORIO</v>
          </cell>
        </row>
        <row r="498">
          <cell r="AA498">
            <v>50.799999999999898</v>
          </cell>
          <cell r="AB498" t="str">
            <v>NO SATISFACTORIO</v>
          </cell>
        </row>
        <row r="499">
          <cell r="AA499">
            <v>50.899999999999899</v>
          </cell>
          <cell r="AB499" t="str">
            <v>NO SATISFACTORIO</v>
          </cell>
        </row>
        <row r="500">
          <cell r="AA500">
            <v>50.999999999999901</v>
          </cell>
          <cell r="AB500" t="str">
            <v>NO SATISFACTORIO</v>
          </cell>
        </row>
        <row r="501">
          <cell r="AA501">
            <v>51.099999999999902</v>
          </cell>
          <cell r="AB501" t="str">
            <v>NO SATISFACTORIO</v>
          </cell>
        </row>
        <row r="502">
          <cell r="AA502">
            <v>51.199999999999903</v>
          </cell>
          <cell r="AB502" t="str">
            <v>NO SATISFACTORIO</v>
          </cell>
        </row>
        <row r="503">
          <cell r="AA503">
            <v>51.299999999999898</v>
          </cell>
          <cell r="AB503" t="str">
            <v>NO SATISFACTORIO</v>
          </cell>
        </row>
        <row r="504">
          <cell r="AA504">
            <v>51.399999999999899</v>
          </cell>
          <cell r="AB504" t="str">
            <v>NO SATISFACTORIO</v>
          </cell>
        </row>
        <row r="505">
          <cell r="AA505">
            <v>51.499999999999901</v>
          </cell>
          <cell r="AB505" t="str">
            <v>NO SATISFACTORIO</v>
          </cell>
        </row>
        <row r="506">
          <cell r="AA506">
            <v>51.599999999999902</v>
          </cell>
          <cell r="AB506" t="str">
            <v>NO SATISFACTORIO</v>
          </cell>
        </row>
        <row r="507">
          <cell r="AA507">
            <v>51.699999999999903</v>
          </cell>
          <cell r="AB507" t="str">
            <v>NO SATISFACTORIO</v>
          </cell>
        </row>
        <row r="508">
          <cell r="AA508">
            <v>51.799999999999898</v>
          </cell>
          <cell r="AB508" t="str">
            <v>NO SATISFACTORIO</v>
          </cell>
        </row>
        <row r="509">
          <cell r="AA509">
            <v>51.8999999999998</v>
          </cell>
          <cell r="AB509" t="str">
            <v>NO SATISFACTORIO</v>
          </cell>
        </row>
        <row r="510">
          <cell r="AA510">
            <v>51.999999999999901</v>
          </cell>
          <cell r="AB510" t="str">
            <v>NO SATISFACTORIO</v>
          </cell>
        </row>
        <row r="511">
          <cell r="AA511">
            <v>52.099999999999902</v>
          </cell>
          <cell r="AB511" t="str">
            <v>NO SATISFACTORIO</v>
          </cell>
        </row>
        <row r="512">
          <cell r="AA512">
            <v>52.199999999999903</v>
          </cell>
          <cell r="AB512" t="str">
            <v>NO SATISFACTORIO</v>
          </cell>
        </row>
        <row r="513">
          <cell r="AA513">
            <v>52.299999999999898</v>
          </cell>
          <cell r="AB513" t="str">
            <v>NO SATISFACTORIO</v>
          </cell>
        </row>
        <row r="514">
          <cell r="AA514">
            <v>52.3999999999998</v>
          </cell>
          <cell r="AB514" t="str">
            <v>NO SATISFACTORIO</v>
          </cell>
        </row>
        <row r="515">
          <cell r="AA515">
            <v>52.499999999999901</v>
          </cell>
          <cell r="AB515" t="str">
            <v>NO SATISFACTORIO</v>
          </cell>
        </row>
        <row r="516">
          <cell r="AA516">
            <v>52.599999999999902</v>
          </cell>
          <cell r="AB516" t="str">
            <v>NO SATISFACTORIO</v>
          </cell>
        </row>
        <row r="517">
          <cell r="AA517">
            <v>52.699999999999797</v>
          </cell>
          <cell r="AB517" t="str">
            <v>NO SATISFACTORIO</v>
          </cell>
        </row>
        <row r="518">
          <cell r="AA518">
            <v>52.799999999999798</v>
          </cell>
          <cell r="AB518" t="str">
            <v>NO SATISFACTORIO</v>
          </cell>
        </row>
        <row r="519">
          <cell r="AA519">
            <v>52.8999999999998</v>
          </cell>
          <cell r="AB519" t="str">
            <v>NO SATISFACTORIO</v>
          </cell>
        </row>
        <row r="520">
          <cell r="AA520">
            <v>52.999999999999901</v>
          </cell>
          <cell r="AB520" t="str">
            <v>NO SATISFACTORIO</v>
          </cell>
        </row>
        <row r="521">
          <cell r="AA521">
            <v>53.099999999999902</v>
          </cell>
          <cell r="AB521" t="str">
            <v>NO SATISFACTORIO</v>
          </cell>
        </row>
        <row r="522">
          <cell r="AA522">
            <v>53.199999999999797</v>
          </cell>
          <cell r="AB522" t="str">
            <v>NO SATISFACTORIO</v>
          </cell>
        </row>
        <row r="523">
          <cell r="AA523">
            <v>53.299999999999798</v>
          </cell>
          <cell r="AB523" t="str">
            <v>NO SATISFACTORIO</v>
          </cell>
        </row>
        <row r="524">
          <cell r="AA524">
            <v>53.3999999999998</v>
          </cell>
          <cell r="AB524" t="str">
            <v>NO SATISFACTORIO</v>
          </cell>
        </row>
        <row r="525">
          <cell r="AA525">
            <v>53.499999999999801</v>
          </cell>
          <cell r="AB525" t="str">
            <v>NO SATISFACTORIO</v>
          </cell>
        </row>
        <row r="526">
          <cell r="AA526">
            <v>53.599999999999802</v>
          </cell>
          <cell r="AB526" t="str">
            <v>NO SATISFACTORIO</v>
          </cell>
        </row>
        <row r="527">
          <cell r="AA527">
            <v>53.699999999999797</v>
          </cell>
          <cell r="AB527" t="str">
            <v>NO SATISFACTORIO</v>
          </cell>
        </row>
        <row r="528">
          <cell r="AA528">
            <v>53.799999999999798</v>
          </cell>
          <cell r="AB528" t="str">
            <v>NO SATISFACTORIO</v>
          </cell>
        </row>
        <row r="529">
          <cell r="AA529">
            <v>53.8999999999998</v>
          </cell>
          <cell r="AB529" t="str">
            <v>NO SATISFACTORIO</v>
          </cell>
        </row>
        <row r="530">
          <cell r="AA530">
            <v>53.999999999999801</v>
          </cell>
          <cell r="AB530" t="str">
            <v>NO SATISFACTORIO</v>
          </cell>
        </row>
        <row r="531">
          <cell r="AA531">
            <v>54.099999999999802</v>
          </cell>
          <cell r="AB531" t="str">
            <v>NO SATISFACTORIO</v>
          </cell>
        </row>
        <row r="532">
          <cell r="AA532">
            <v>54.199999999999797</v>
          </cell>
          <cell r="AB532" t="str">
            <v>NO SATISFACTORIO</v>
          </cell>
        </row>
        <row r="533">
          <cell r="AA533">
            <v>54.299999999999798</v>
          </cell>
          <cell r="AB533" t="str">
            <v>NO SATISFACTORIO</v>
          </cell>
        </row>
        <row r="534">
          <cell r="AA534">
            <v>54.3999999999998</v>
          </cell>
          <cell r="AB534" t="str">
            <v>NO SATISFACTORIO</v>
          </cell>
        </row>
        <row r="535">
          <cell r="AA535">
            <v>54.499999999999801</v>
          </cell>
          <cell r="AB535" t="str">
            <v>NO SATISFACTORIO</v>
          </cell>
        </row>
        <row r="536">
          <cell r="AA536">
            <v>54.599999999999802</v>
          </cell>
          <cell r="AB536" t="str">
            <v>NO SATISFACTORIO</v>
          </cell>
        </row>
        <row r="537">
          <cell r="AA537">
            <v>54.699999999999797</v>
          </cell>
          <cell r="AB537" t="str">
            <v>NO SATISFACTORIO</v>
          </cell>
        </row>
        <row r="538">
          <cell r="AA538">
            <v>54.799999999999798</v>
          </cell>
          <cell r="AB538" t="str">
            <v>NO SATISFACTORIO</v>
          </cell>
        </row>
        <row r="539">
          <cell r="AA539">
            <v>54.8999999999998</v>
          </cell>
          <cell r="AB539" t="str">
            <v>NO SATISFACTORIO</v>
          </cell>
        </row>
        <row r="540">
          <cell r="AA540">
            <v>54.999999999999801</v>
          </cell>
          <cell r="AB540" t="str">
            <v>NO SATISFACTORIO</v>
          </cell>
        </row>
        <row r="541">
          <cell r="AA541">
            <v>55.099999999999802</v>
          </cell>
          <cell r="AB541" t="str">
            <v>NO SATISFACTORIO</v>
          </cell>
        </row>
        <row r="542">
          <cell r="AA542">
            <v>55.199999999999797</v>
          </cell>
          <cell r="AB542" t="str">
            <v>NO SATISFACTORIO</v>
          </cell>
        </row>
        <row r="543">
          <cell r="AA543">
            <v>55.299999999999798</v>
          </cell>
          <cell r="AB543" t="str">
            <v>NO SATISFACTORIO</v>
          </cell>
        </row>
        <row r="544">
          <cell r="AA544">
            <v>55.3999999999998</v>
          </cell>
          <cell r="AB544" t="str">
            <v>NO SATISFACTORIO</v>
          </cell>
        </row>
        <row r="545">
          <cell r="AA545">
            <v>55.499999999999801</v>
          </cell>
          <cell r="AB545" t="str">
            <v>NO SATISFACTORIO</v>
          </cell>
        </row>
        <row r="546">
          <cell r="AA546">
            <v>55.599999999999802</v>
          </cell>
          <cell r="AB546" t="str">
            <v>NO SATISFACTORIO</v>
          </cell>
        </row>
        <row r="547">
          <cell r="AA547">
            <v>55.699999999999797</v>
          </cell>
          <cell r="AB547" t="str">
            <v>NO SATISFACTORIO</v>
          </cell>
        </row>
        <row r="548">
          <cell r="AA548">
            <v>55.799999999999798</v>
          </cell>
          <cell r="AB548" t="str">
            <v>NO SATISFACTORIO</v>
          </cell>
        </row>
        <row r="549">
          <cell r="AA549">
            <v>55.8999999999998</v>
          </cell>
          <cell r="AB549" t="str">
            <v>NO SATISFACTORIO</v>
          </cell>
        </row>
        <row r="550">
          <cell r="AA550">
            <v>55.999999999999801</v>
          </cell>
          <cell r="AB550" t="str">
            <v>NO SATISFACTORIO</v>
          </cell>
        </row>
        <row r="551">
          <cell r="AA551">
            <v>56.099999999999802</v>
          </cell>
          <cell r="AB551" t="str">
            <v>NO SATISFACTORIO</v>
          </cell>
        </row>
        <row r="552">
          <cell r="AA552">
            <v>56.199999999999797</v>
          </cell>
          <cell r="AB552" t="str">
            <v>NO SATISFACTORIO</v>
          </cell>
        </row>
        <row r="553">
          <cell r="AA553">
            <v>56.299999999999798</v>
          </cell>
          <cell r="AB553" t="str">
            <v>NO SATISFACTORIO</v>
          </cell>
        </row>
        <row r="554">
          <cell r="AA554">
            <v>56.3999999999998</v>
          </cell>
          <cell r="AB554" t="str">
            <v>NO SATISFACTORIO</v>
          </cell>
        </row>
        <row r="555">
          <cell r="AA555">
            <v>56.499999999999801</v>
          </cell>
          <cell r="AB555" t="str">
            <v>NO SATISFACTORIO</v>
          </cell>
        </row>
        <row r="556">
          <cell r="AA556">
            <v>56.599999999999802</v>
          </cell>
          <cell r="AB556" t="str">
            <v>NO SATISFACTORIO</v>
          </cell>
        </row>
        <row r="557">
          <cell r="AA557">
            <v>56.699999999999797</v>
          </cell>
          <cell r="AB557" t="str">
            <v>NO SATISFACTORIO</v>
          </cell>
        </row>
        <row r="558">
          <cell r="AA558">
            <v>56.799999999999798</v>
          </cell>
          <cell r="AB558" t="str">
            <v>NO SATISFACTORIO</v>
          </cell>
        </row>
        <row r="559">
          <cell r="AA559">
            <v>56.8999999999998</v>
          </cell>
          <cell r="AB559" t="str">
            <v>NO SATISFACTORIO</v>
          </cell>
        </row>
        <row r="560">
          <cell r="AA560">
            <v>56.999999999999801</v>
          </cell>
          <cell r="AB560" t="str">
            <v>NO SATISFACTORIO</v>
          </cell>
        </row>
        <row r="561">
          <cell r="AA561">
            <v>57.099999999999802</v>
          </cell>
          <cell r="AB561" t="str">
            <v>NO SATISFACTORIO</v>
          </cell>
        </row>
        <row r="562">
          <cell r="AA562">
            <v>57.199999999999797</v>
          </cell>
          <cell r="AB562" t="str">
            <v>NO SATISFACTORIO</v>
          </cell>
        </row>
        <row r="563">
          <cell r="AA563">
            <v>57.299999999999798</v>
          </cell>
          <cell r="AB563" t="str">
            <v>NO SATISFACTORIO</v>
          </cell>
        </row>
        <row r="564">
          <cell r="AA564">
            <v>57.3999999999998</v>
          </cell>
          <cell r="AB564" t="str">
            <v>NO SATISFACTORIO</v>
          </cell>
        </row>
        <row r="565">
          <cell r="AA565">
            <v>57.499999999999801</v>
          </cell>
          <cell r="AB565" t="str">
            <v>NO SATISFACTORIO</v>
          </cell>
        </row>
        <row r="566">
          <cell r="AA566">
            <v>57.599999999999802</v>
          </cell>
          <cell r="AB566" t="str">
            <v>NO SATISFACTORIO</v>
          </cell>
        </row>
        <row r="567">
          <cell r="AA567">
            <v>57.699999999999797</v>
          </cell>
          <cell r="AB567" t="str">
            <v>NO SATISFACTORIO</v>
          </cell>
        </row>
        <row r="568">
          <cell r="AA568">
            <v>57.799999999999798</v>
          </cell>
          <cell r="AB568" t="str">
            <v>NO SATISFACTORIO</v>
          </cell>
        </row>
        <row r="569">
          <cell r="AA569">
            <v>57.8999999999998</v>
          </cell>
          <cell r="AB569" t="str">
            <v>NO SATISFACTORIO</v>
          </cell>
        </row>
        <row r="570">
          <cell r="AA570">
            <v>57.999999999999801</v>
          </cell>
          <cell r="AB570" t="str">
            <v>NO SATISFACTORIO</v>
          </cell>
        </row>
        <row r="571">
          <cell r="AA571">
            <v>58.099999999999802</v>
          </cell>
          <cell r="AB571" t="str">
            <v>NO SATISFACTORIO</v>
          </cell>
        </row>
        <row r="572">
          <cell r="AA572">
            <v>58.199999999999797</v>
          </cell>
          <cell r="AB572" t="str">
            <v>NO SATISFACTORIO</v>
          </cell>
        </row>
        <row r="573">
          <cell r="AA573">
            <v>58.299999999999798</v>
          </cell>
          <cell r="AB573" t="str">
            <v>NO SATISFACTORIO</v>
          </cell>
        </row>
        <row r="574">
          <cell r="AA574">
            <v>58.3999999999998</v>
          </cell>
          <cell r="AB574" t="str">
            <v>NO SATISFACTORIO</v>
          </cell>
        </row>
        <row r="575">
          <cell r="AA575">
            <v>58.499999999999801</v>
          </cell>
          <cell r="AB575" t="str">
            <v>NO SATISFACTORIO</v>
          </cell>
        </row>
        <row r="576">
          <cell r="AA576">
            <v>58.599999999999802</v>
          </cell>
          <cell r="AB576" t="str">
            <v>NO SATISFACTORIO</v>
          </cell>
        </row>
        <row r="577">
          <cell r="AA577">
            <v>58.699999999999797</v>
          </cell>
          <cell r="AB577" t="str">
            <v>NO SATISFACTORIO</v>
          </cell>
        </row>
        <row r="578">
          <cell r="AA578">
            <v>58.799999999999798</v>
          </cell>
          <cell r="AB578" t="str">
            <v>NO SATISFACTORIO</v>
          </cell>
        </row>
        <row r="579">
          <cell r="AA579">
            <v>58.8999999999998</v>
          </cell>
          <cell r="AB579" t="str">
            <v>NO SATISFACTORIO</v>
          </cell>
        </row>
        <row r="580">
          <cell r="AA580">
            <v>58.999999999999801</v>
          </cell>
          <cell r="AB580" t="str">
            <v>NO SATISFACTORIO</v>
          </cell>
        </row>
        <row r="581">
          <cell r="AA581">
            <v>59.099999999999802</v>
          </cell>
          <cell r="AB581" t="str">
            <v>NO SATISFACTORIO</v>
          </cell>
        </row>
        <row r="582">
          <cell r="AA582">
            <v>59.199999999999797</v>
          </cell>
          <cell r="AB582" t="str">
            <v>NO SATISFACTORIO</v>
          </cell>
        </row>
        <row r="583">
          <cell r="AA583">
            <v>59.299999999999798</v>
          </cell>
          <cell r="AB583" t="str">
            <v>NO SATISFACTORIO</v>
          </cell>
        </row>
        <row r="584">
          <cell r="AA584">
            <v>59.3999999999998</v>
          </cell>
          <cell r="AB584" t="str">
            <v>NO SATISFACTORIO</v>
          </cell>
        </row>
        <row r="585">
          <cell r="AA585">
            <v>59.499999999999801</v>
          </cell>
          <cell r="AB585" t="str">
            <v>NO SATISFACTORIO</v>
          </cell>
        </row>
        <row r="586">
          <cell r="AA586">
            <v>59.599999999999802</v>
          </cell>
          <cell r="AB586" t="str">
            <v>NO SATISFACTORIO</v>
          </cell>
        </row>
        <row r="587">
          <cell r="AA587">
            <v>59.699999999999797</v>
          </cell>
          <cell r="AB587" t="str">
            <v>NO SATISFACTORIO</v>
          </cell>
        </row>
        <row r="588">
          <cell r="AA588">
            <v>59.799999999999798</v>
          </cell>
          <cell r="AB588" t="str">
            <v>NO SATISFACTORIO</v>
          </cell>
        </row>
        <row r="589">
          <cell r="AA589">
            <v>59.8999999999998</v>
          </cell>
          <cell r="AB589" t="str">
            <v>NO SATISFACTORIO</v>
          </cell>
        </row>
        <row r="590">
          <cell r="AA590">
            <v>59.999999999999801</v>
          </cell>
          <cell r="AB590" t="str">
            <v>NO SATISFACTORIO</v>
          </cell>
        </row>
        <row r="591">
          <cell r="AA591">
            <v>60.099999999999802</v>
          </cell>
          <cell r="AB591" t="str">
            <v>NO SATISFACTORIO</v>
          </cell>
        </row>
        <row r="592">
          <cell r="AA592">
            <v>60.199999999999797</v>
          </cell>
          <cell r="AB592" t="str">
            <v>NO SATISFACTORIO</v>
          </cell>
        </row>
        <row r="593">
          <cell r="AA593">
            <v>60.299999999999798</v>
          </cell>
          <cell r="AB593" t="str">
            <v>NO SATISFACTORIO</v>
          </cell>
        </row>
        <row r="594">
          <cell r="AA594">
            <v>60.3999999999998</v>
          </cell>
          <cell r="AB594" t="str">
            <v>NO SATISFACTORIO</v>
          </cell>
        </row>
        <row r="595">
          <cell r="AA595">
            <v>60.499999999999801</v>
          </cell>
          <cell r="AB595" t="str">
            <v>NO SATISFACTORIO</v>
          </cell>
        </row>
        <row r="596">
          <cell r="AA596">
            <v>60.599999999999802</v>
          </cell>
          <cell r="AB596" t="str">
            <v>NO SATISFACTORIO</v>
          </cell>
        </row>
        <row r="597">
          <cell r="AA597">
            <v>60.699999999999797</v>
          </cell>
          <cell r="AB597" t="str">
            <v>NO SATISFACTORIO</v>
          </cell>
        </row>
        <row r="598">
          <cell r="AA598">
            <v>60.799999999999798</v>
          </cell>
          <cell r="AB598" t="str">
            <v>NO SATISFACTORIO</v>
          </cell>
        </row>
        <row r="599">
          <cell r="AA599">
            <v>60.8999999999998</v>
          </cell>
          <cell r="AB599" t="str">
            <v>NO SATISFACTORIO</v>
          </cell>
        </row>
        <row r="600">
          <cell r="AA600">
            <v>60.999999999999801</v>
          </cell>
          <cell r="AB600" t="str">
            <v>NO SATISFACTORIO</v>
          </cell>
        </row>
        <row r="601">
          <cell r="AA601">
            <v>61.099999999999802</v>
          </cell>
          <cell r="AB601" t="str">
            <v>NO SATISFACTORIO</v>
          </cell>
        </row>
        <row r="602">
          <cell r="AA602">
            <v>61.199999999999797</v>
          </cell>
          <cell r="AB602" t="str">
            <v>NO SATISFACTORIO</v>
          </cell>
        </row>
        <row r="603">
          <cell r="AA603">
            <v>61.299999999999798</v>
          </cell>
          <cell r="AB603" t="str">
            <v>NO SATISFACTORIO</v>
          </cell>
        </row>
        <row r="604">
          <cell r="AA604">
            <v>61.3999999999998</v>
          </cell>
          <cell r="AB604" t="str">
            <v>NO SATISFACTORIO</v>
          </cell>
        </row>
        <row r="605">
          <cell r="AA605">
            <v>61.499999999999801</v>
          </cell>
          <cell r="AB605" t="str">
            <v>NO SATISFACTORIO</v>
          </cell>
        </row>
        <row r="606">
          <cell r="AA606">
            <v>61.599999999999802</v>
          </cell>
          <cell r="AB606" t="str">
            <v>NO SATISFACTORIO</v>
          </cell>
        </row>
        <row r="607">
          <cell r="AA607">
            <v>61.699999999999797</v>
          </cell>
          <cell r="AB607" t="str">
            <v>NO SATISFACTORIO</v>
          </cell>
        </row>
        <row r="608">
          <cell r="AA608">
            <v>61.799999999999798</v>
          </cell>
          <cell r="AB608" t="str">
            <v>NO SATISFACTORIO</v>
          </cell>
        </row>
        <row r="609">
          <cell r="AA609">
            <v>61.8999999999998</v>
          </cell>
          <cell r="AB609" t="str">
            <v>NO SATISFACTORIO</v>
          </cell>
        </row>
        <row r="610">
          <cell r="AA610">
            <v>61.999999999999801</v>
          </cell>
          <cell r="AB610" t="str">
            <v>NO SATISFACTORIO</v>
          </cell>
        </row>
        <row r="611">
          <cell r="AA611">
            <v>62.099999999999802</v>
          </cell>
          <cell r="AB611" t="str">
            <v>NO SATISFACTORIO</v>
          </cell>
        </row>
        <row r="612">
          <cell r="AA612">
            <v>62.199999999999797</v>
          </cell>
          <cell r="AB612" t="str">
            <v>NO SATISFACTORIO</v>
          </cell>
        </row>
        <row r="613">
          <cell r="AA613">
            <v>62.299999999999798</v>
          </cell>
          <cell r="AB613" t="str">
            <v>NO SATISFACTORIO</v>
          </cell>
        </row>
        <row r="614">
          <cell r="AA614">
            <v>62.3999999999998</v>
          </cell>
          <cell r="AB614" t="str">
            <v>NO SATISFACTORIO</v>
          </cell>
        </row>
        <row r="615">
          <cell r="AA615">
            <v>62.499999999999801</v>
          </cell>
          <cell r="AB615" t="str">
            <v>NO SATISFACTORIO</v>
          </cell>
        </row>
        <row r="616">
          <cell r="AA616">
            <v>62.599999999999802</v>
          </cell>
          <cell r="AB616" t="str">
            <v>NO SATISFACTORIO</v>
          </cell>
        </row>
        <row r="617">
          <cell r="AA617">
            <v>62.699999999999797</v>
          </cell>
          <cell r="AB617" t="str">
            <v>NO SATISFACTORIO</v>
          </cell>
        </row>
        <row r="618">
          <cell r="AA618">
            <v>62.799999999999798</v>
          </cell>
          <cell r="AB618" t="str">
            <v>NO SATISFACTORIO</v>
          </cell>
        </row>
        <row r="619">
          <cell r="AA619">
            <v>62.8999999999998</v>
          </cell>
          <cell r="AB619" t="str">
            <v>NO SATISFACTORIO</v>
          </cell>
        </row>
        <row r="620">
          <cell r="AA620">
            <v>62.999999999999801</v>
          </cell>
          <cell r="AB620" t="str">
            <v>NO SATISFACTORIO</v>
          </cell>
        </row>
        <row r="621">
          <cell r="AA621">
            <v>63.099999999999802</v>
          </cell>
          <cell r="AB621" t="str">
            <v>NO SATISFACTORIO</v>
          </cell>
        </row>
        <row r="622">
          <cell r="AA622">
            <v>63.199999999999797</v>
          </cell>
          <cell r="AB622" t="str">
            <v>NO SATISFACTORIO</v>
          </cell>
        </row>
        <row r="623">
          <cell r="AA623">
            <v>63.299999999999798</v>
          </cell>
          <cell r="AB623" t="str">
            <v>NO SATISFACTORIO</v>
          </cell>
        </row>
        <row r="624">
          <cell r="AA624">
            <v>63.3999999999998</v>
          </cell>
          <cell r="AB624" t="str">
            <v>NO SATISFACTORIO</v>
          </cell>
        </row>
        <row r="625">
          <cell r="AA625">
            <v>63.499999999999801</v>
          </cell>
          <cell r="AB625" t="str">
            <v>NO SATISFACTORIO</v>
          </cell>
        </row>
        <row r="626">
          <cell r="AA626">
            <v>63.599999999999802</v>
          </cell>
          <cell r="AB626" t="str">
            <v>NO SATISFACTORIO</v>
          </cell>
        </row>
        <row r="627">
          <cell r="AA627">
            <v>63.699999999999797</v>
          </cell>
          <cell r="AB627" t="str">
            <v>NO SATISFACTORIO</v>
          </cell>
        </row>
        <row r="628">
          <cell r="AA628">
            <v>63.799999999999798</v>
          </cell>
          <cell r="AB628" t="str">
            <v>NO SATISFACTORIO</v>
          </cell>
        </row>
        <row r="629">
          <cell r="AA629">
            <v>63.8999999999998</v>
          </cell>
          <cell r="AB629" t="str">
            <v>NO SATISFACTORIO</v>
          </cell>
        </row>
        <row r="630">
          <cell r="AA630">
            <v>63.999999999999801</v>
          </cell>
          <cell r="AB630" t="str">
            <v>NO SATISFACTORIO</v>
          </cell>
        </row>
        <row r="631">
          <cell r="AA631">
            <v>64.099999999999795</v>
          </cell>
          <cell r="AB631" t="str">
            <v>NO SATISFACTORIO</v>
          </cell>
        </row>
        <row r="632">
          <cell r="AA632">
            <v>64.199999999999804</v>
          </cell>
          <cell r="AB632" t="str">
            <v>NO SATISFACTORIO</v>
          </cell>
        </row>
        <row r="633">
          <cell r="AA633">
            <v>64.299999999999798</v>
          </cell>
          <cell r="AB633" t="str">
            <v>NO SATISFACTORIO</v>
          </cell>
        </row>
        <row r="634">
          <cell r="AA634">
            <v>64.399999999999807</v>
          </cell>
          <cell r="AB634" t="str">
            <v>NO SATISFACTORIO</v>
          </cell>
        </row>
        <row r="635">
          <cell r="AA635">
            <v>64.499999999999801</v>
          </cell>
          <cell r="AB635" t="str">
            <v>NO SATISFACTORIO</v>
          </cell>
        </row>
        <row r="636">
          <cell r="AA636">
            <v>64.599999999999795</v>
          </cell>
          <cell r="AB636" t="str">
            <v>NO SATISFACTORIO</v>
          </cell>
        </row>
        <row r="637">
          <cell r="AA637">
            <v>64.699999999999804</v>
          </cell>
          <cell r="AB637" t="str">
            <v>NO SATISFACTORIO</v>
          </cell>
        </row>
        <row r="638">
          <cell r="AA638">
            <v>64.799999999999798</v>
          </cell>
          <cell r="AB638" t="str">
            <v>NO SATISFACTORIO</v>
          </cell>
        </row>
        <row r="639">
          <cell r="AA639">
            <v>64.899999999999807</v>
          </cell>
          <cell r="AB639" t="str">
            <v>NO SATISFACTORIO</v>
          </cell>
        </row>
        <row r="640">
          <cell r="AA640">
            <v>64.999999999999801</v>
          </cell>
          <cell r="AB640" t="str">
            <v>NO SATISFACTORIO</v>
          </cell>
        </row>
        <row r="641">
          <cell r="AA641">
            <v>65.099999999999795</v>
          </cell>
          <cell r="AB641" t="str">
            <v>SATISFACTORIO</v>
          </cell>
        </row>
        <row r="642">
          <cell r="AA642">
            <v>65.199999999999804</v>
          </cell>
          <cell r="AB642" t="str">
            <v>SATISFACTORIO</v>
          </cell>
        </row>
        <row r="643">
          <cell r="AA643">
            <v>65.299999999999798</v>
          </cell>
          <cell r="AB643" t="str">
            <v>SATISFACTORIO</v>
          </cell>
        </row>
        <row r="644">
          <cell r="AA644">
            <v>65.399999999999807</v>
          </cell>
          <cell r="AB644" t="str">
            <v>SATISFACTORIO</v>
          </cell>
        </row>
        <row r="645">
          <cell r="AA645">
            <v>65.499999999999801</v>
          </cell>
          <cell r="AB645" t="str">
            <v>SATISFACTORIO</v>
          </cell>
        </row>
        <row r="646">
          <cell r="AA646">
            <v>65.599999999999795</v>
          </cell>
          <cell r="AB646" t="str">
            <v>SATISFACTORIO</v>
          </cell>
        </row>
        <row r="647">
          <cell r="AA647">
            <v>65.699999999999804</v>
          </cell>
          <cell r="AB647" t="str">
            <v>SATISFACTORIO</v>
          </cell>
        </row>
        <row r="648">
          <cell r="AA648">
            <v>65.799999999999798</v>
          </cell>
          <cell r="AB648" t="str">
            <v>SATISFACTORIO</v>
          </cell>
        </row>
        <row r="649">
          <cell r="AA649">
            <v>65.899999999999807</v>
          </cell>
          <cell r="AB649" t="str">
            <v>SATISFACTORIO</v>
          </cell>
        </row>
        <row r="650">
          <cell r="AA650">
            <v>65.999999999999801</v>
          </cell>
          <cell r="AB650" t="str">
            <v>SATISFACTORIO</v>
          </cell>
        </row>
        <row r="651">
          <cell r="AA651">
            <v>66.099999999999795</v>
          </cell>
          <cell r="AB651" t="str">
            <v>SATISFACTORIO</v>
          </cell>
        </row>
        <row r="652">
          <cell r="AA652">
            <v>66.199999999999804</v>
          </cell>
          <cell r="AB652" t="str">
            <v>SATISFACTORIO</v>
          </cell>
        </row>
        <row r="653">
          <cell r="AA653">
            <v>66.299999999999798</v>
          </cell>
          <cell r="AB653" t="str">
            <v>SATISFACTORIO</v>
          </cell>
        </row>
        <row r="654">
          <cell r="AA654">
            <v>66.399999999999807</v>
          </cell>
          <cell r="AB654" t="str">
            <v>SATISFACTORIO</v>
          </cell>
        </row>
        <row r="655">
          <cell r="AA655">
            <v>66.499999999999801</v>
          </cell>
          <cell r="AB655" t="str">
            <v>SATISFACTORIO</v>
          </cell>
        </row>
        <row r="656">
          <cell r="AA656">
            <v>66.599999999999795</v>
          </cell>
          <cell r="AB656" t="str">
            <v>SATISFACTORIO</v>
          </cell>
        </row>
        <row r="657">
          <cell r="AA657">
            <v>66.699999999999804</v>
          </cell>
          <cell r="AB657" t="str">
            <v>SATISFACTORIO</v>
          </cell>
        </row>
        <row r="658">
          <cell r="AA658">
            <v>66.799999999999798</v>
          </cell>
          <cell r="AB658" t="str">
            <v>SATISFACTORIO</v>
          </cell>
        </row>
        <row r="659">
          <cell r="AA659">
            <v>66.899999999999807</v>
          </cell>
          <cell r="AB659" t="str">
            <v>SATISFACTORIO</v>
          </cell>
        </row>
        <row r="660">
          <cell r="AA660">
            <v>66.999999999999801</v>
          </cell>
          <cell r="AB660" t="str">
            <v>SATISFACTORIO</v>
          </cell>
        </row>
        <row r="661">
          <cell r="AA661">
            <v>67.099999999999795</v>
          </cell>
          <cell r="AB661" t="str">
            <v>SATISFACTORIO</v>
          </cell>
        </row>
        <row r="662">
          <cell r="AA662">
            <v>67.199999999999804</v>
          </cell>
          <cell r="AB662" t="str">
            <v>SATISFACTORIO</v>
          </cell>
        </row>
        <row r="663">
          <cell r="AA663">
            <v>67.299999999999798</v>
          </cell>
          <cell r="AB663" t="str">
            <v>SATISFACTORIO</v>
          </cell>
        </row>
        <row r="664">
          <cell r="AA664">
            <v>67.399999999999807</v>
          </cell>
          <cell r="AB664" t="str">
            <v>SATISFACTORIO</v>
          </cell>
        </row>
        <row r="665">
          <cell r="AA665">
            <v>67.499999999999801</v>
          </cell>
          <cell r="AB665" t="str">
            <v>SATISFACTORIO</v>
          </cell>
        </row>
        <row r="666">
          <cell r="AA666">
            <v>67.599999999999795</v>
          </cell>
          <cell r="AB666" t="str">
            <v>SATISFACTORIO</v>
          </cell>
        </row>
        <row r="667">
          <cell r="AA667">
            <v>67.699999999999804</v>
          </cell>
          <cell r="AB667" t="str">
            <v>SATISFACTORIO</v>
          </cell>
        </row>
        <row r="668">
          <cell r="AA668">
            <v>67.799999999999798</v>
          </cell>
          <cell r="AB668" t="str">
            <v>SATISFACTORIO</v>
          </cell>
        </row>
        <row r="669">
          <cell r="AA669">
            <v>67.899999999999807</v>
          </cell>
          <cell r="AB669" t="str">
            <v>SATISFACTORIO</v>
          </cell>
        </row>
        <row r="670">
          <cell r="AA670">
            <v>67.999999999999801</v>
          </cell>
          <cell r="AB670" t="str">
            <v>SATISFACTORIO</v>
          </cell>
        </row>
        <row r="671">
          <cell r="AA671">
            <v>68.099999999999795</v>
          </cell>
          <cell r="AB671" t="str">
            <v>SATISFACTORIO</v>
          </cell>
        </row>
        <row r="672">
          <cell r="AA672">
            <v>68.199999999999804</v>
          </cell>
          <cell r="AB672" t="str">
            <v>SATISFACTORIO</v>
          </cell>
        </row>
        <row r="673">
          <cell r="AA673">
            <v>68.299999999999798</v>
          </cell>
          <cell r="AB673" t="str">
            <v>SATISFACTORIO</v>
          </cell>
        </row>
        <row r="674">
          <cell r="AA674">
            <v>68.399999999999807</v>
          </cell>
          <cell r="AB674" t="str">
            <v>SATISFACTORIO</v>
          </cell>
        </row>
        <row r="675">
          <cell r="AA675">
            <v>68.499999999999801</v>
          </cell>
          <cell r="AB675" t="str">
            <v>SATISFACTORIO</v>
          </cell>
        </row>
        <row r="676">
          <cell r="AA676">
            <v>68.599999999999795</v>
          </cell>
          <cell r="AB676" t="str">
            <v>SATISFACTORIO</v>
          </cell>
        </row>
        <row r="677">
          <cell r="AA677">
            <v>68.699999999999804</v>
          </cell>
          <cell r="AB677" t="str">
            <v>SATISFACTORIO</v>
          </cell>
        </row>
        <row r="678">
          <cell r="AA678">
            <v>68.799999999999798</v>
          </cell>
          <cell r="AB678" t="str">
            <v>SATISFACTORIO</v>
          </cell>
        </row>
        <row r="679">
          <cell r="AA679">
            <v>68.899999999999807</v>
          </cell>
          <cell r="AB679" t="str">
            <v>SATISFACTORIO</v>
          </cell>
        </row>
        <row r="680">
          <cell r="AA680">
            <v>68.999999999999801</v>
          </cell>
          <cell r="AB680" t="str">
            <v>SATISFACTORIO</v>
          </cell>
        </row>
        <row r="681">
          <cell r="AA681">
            <v>69.099999999999795</v>
          </cell>
          <cell r="AB681" t="str">
            <v>SATISFACTORIO</v>
          </cell>
        </row>
        <row r="682">
          <cell r="AA682">
            <v>69.199999999999804</v>
          </cell>
          <cell r="AB682" t="str">
            <v>SATISFACTORIO</v>
          </cell>
        </row>
        <row r="683">
          <cell r="AA683">
            <v>69.299999999999798</v>
          </cell>
          <cell r="AB683" t="str">
            <v>SATISFACTORIO</v>
          </cell>
        </row>
        <row r="684">
          <cell r="AA684">
            <v>69.399999999999807</v>
          </cell>
          <cell r="AB684" t="str">
            <v>SATISFACTORIO</v>
          </cell>
        </row>
        <row r="685">
          <cell r="AA685">
            <v>69.499999999999801</v>
          </cell>
          <cell r="AB685" t="str">
            <v>SATISFACTORIO</v>
          </cell>
        </row>
        <row r="686">
          <cell r="AA686">
            <v>69.599999999999795</v>
          </cell>
          <cell r="AB686" t="str">
            <v>SATISFACTORIO</v>
          </cell>
        </row>
        <row r="687">
          <cell r="AA687">
            <v>69.699999999999804</v>
          </cell>
          <cell r="AB687" t="str">
            <v>SATISFACTORIO</v>
          </cell>
        </row>
        <row r="688">
          <cell r="AA688">
            <v>69.799999999999798</v>
          </cell>
          <cell r="AB688" t="str">
            <v>SATISFACTORIO</v>
          </cell>
        </row>
        <row r="689">
          <cell r="AA689">
            <v>69.899999999999807</v>
          </cell>
          <cell r="AB689" t="str">
            <v>SATISFACTORIO</v>
          </cell>
        </row>
        <row r="690">
          <cell r="AA690">
            <v>69.999999999999801</v>
          </cell>
          <cell r="AB690" t="str">
            <v>SATISFACTORIO</v>
          </cell>
        </row>
        <row r="691">
          <cell r="AA691">
            <v>70.099999999999795</v>
          </cell>
          <cell r="AB691" t="str">
            <v>SATISFACTORIO</v>
          </cell>
        </row>
        <row r="692">
          <cell r="AA692">
            <v>70.199999999999804</v>
          </cell>
          <cell r="AB692" t="str">
            <v>SATISFACTORIO</v>
          </cell>
        </row>
        <row r="693">
          <cell r="AA693">
            <v>70.299999999999798</v>
          </cell>
          <cell r="AB693" t="str">
            <v>SATISFACTORIO</v>
          </cell>
        </row>
        <row r="694">
          <cell r="AA694">
            <v>70.399999999999807</v>
          </cell>
          <cell r="AB694" t="str">
            <v>SATISFACTORIO</v>
          </cell>
        </row>
        <row r="695">
          <cell r="AA695">
            <v>70.499999999999801</v>
          </cell>
          <cell r="AB695" t="str">
            <v>SATISFACTORIO</v>
          </cell>
        </row>
        <row r="696">
          <cell r="AA696">
            <v>70.599999999999795</v>
          </cell>
          <cell r="AB696" t="str">
            <v>SATISFACTORIO</v>
          </cell>
        </row>
        <row r="697">
          <cell r="AA697">
            <v>70.699999999999804</v>
          </cell>
          <cell r="AB697" t="str">
            <v>SATISFACTORIO</v>
          </cell>
        </row>
        <row r="698">
          <cell r="AA698">
            <v>70.799999999999798</v>
          </cell>
          <cell r="AB698" t="str">
            <v>SATISFACTORIO</v>
          </cell>
        </row>
        <row r="699">
          <cell r="AA699">
            <v>70.899999999999807</v>
          </cell>
          <cell r="AB699" t="str">
            <v>SATISFACTORIO</v>
          </cell>
        </row>
        <row r="700">
          <cell r="AA700">
            <v>70.999999999999801</v>
          </cell>
          <cell r="AB700" t="str">
            <v>SATISFACTORIO</v>
          </cell>
        </row>
        <row r="701">
          <cell r="AA701">
            <v>71.099999999999795</v>
          </cell>
          <cell r="AB701" t="str">
            <v>SATISFACTORIO</v>
          </cell>
        </row>
        <row r="702">
          <cell r="AA702">
            <v>71.199999999999804</v>
          </cell>
          <cell r="AB702" t="str">
            <v>SATISFACTORIO</v>
          </cell>
        </row>
        <row r="703">
          <cell r="AA703">
            <v>71.299999999999798</v>
          </cell>
          <cell r="AB703" t="str">
            <v>SATISFACTORIO</v>
          </cell>
        </row>
        <row r="704">
          <cell r="AA704">
            <v>71.399999999999807</v>
          </cell>
          <cell r="AB704" t="str">
            <v>SATISFACTORIO</v>
          </cell>
        </row>
        <row r="705">
          <cell r="AA705">
            <v>71.499999999999801</v>
          </cell>
          <cell r="AB705" t="str">
            <v>SATISFACTORIO</v>
          </cell>
        </row>
        <row r="706">
          <cell r="AA706">
            <v>71.599999999999795</v>
          </cell>
          <cell r="AB706" t="str">
            <v>SATISFACTORIO</v>
          </cell>
        </row>
        <row r="707">
          <cell r="AA707">
            <v>71.699999999999804</v>
          </cell>
          <cell r="AB707" t="str">
            <v>SATISFACTORIO</v>
          </cell>
        </row>
        <row r="708">
          <cell r="AA708">
            <v>71.799999999999798</v>
          </cell>
          <cell r="AB708" t="str">
            <v>SATISFACTORIO</v>
          </cell>
        </row>
        <row r="709">
          <cell r="AA709">
            <v>71.899999999999807</v>
          </cell>
          <cell r="AB709" t="str">
            <v>SATISFACTORIO</v>
          </cell>
        </row>
        <row r="710">
          <cell r="AA710">
            <v>71.999999999999801</v>
          </cell>
          <cell r="AB710" t="str">
            <v>SATISFACTORIO</v>
          </cell>
        </row>
        <row r="711">
          <cell r="AA711">
            <v>72.099999999999795</v>
          </cell>
          <cell r="AB711" t="str">
            <v>SATISFACTORIO</v>
          </cell>
        </row>
        <row r="712">
          <cell r="AA712">
            <v>72.199999999999804</v>
          </cell>
          <cell r="AB712" t="str">
            <v>SATISFACTORIO</v>
          </cell>
        </row>
        <row r="713">
          <cell r="AA713">
            <v>72.299999999999798</v>
          </cell>
          <cell r="AB713" t="str">
            <v>SATISFACTORIO</v>
          </cell>
        </row>
        <row r="714">
          <cell r="AA714">
            <v>72.399999999999807</v>
          </cell>
          <cell r="AB714" t="str">
            <v>SATISFACTORIO</v>
          </cell>
        </row>
        <row r="715">
          <cell r="AA715">
            <v>72.499999999999801</v>
          </cell>
          <cell r="AB715" t="str">
            <v>SATISFACTORIO</v>
          </cell>
        </row>
        <row r="716">
          <cell r="AA716">
            <v>72.599999999999795</v>
          </cell>
          <cell r="AB716" t="str">
            <v>SATISFACTORIO</v>
          </cell>
        </row>
        <row r="717">
          <cell r="AA717">
            <v>72.699999999999804</v>
          </cell>
          <cell r="AB717" t="str">
            <v>SATISFACTORIO</v>
          </cell>
        </row>
        <row r="718">
          <cell r="AA718">
            <v>72.799999999999798</v>
          </cell>
          <cell r="AB718" t="str">
            <v>SATISFACTORIO</v>
          </cell>
        </row>
        <row r="719">
          <cell r="AA719">
            <v>72.899999999999807</v>
          </cell>
          <cell r="AB719" t="str">
            <v>SATISFACTORIO</v>
          </cell>
        </row>
        <row r="720">
          <cell r="AA720">
            <v>72.999999999999801</v>
          </cell>
          <cell r="AB720" t="str">
            <v>SATISFACTORIO</v>
          </cell>
        </row>
        <row r="721">
          <cell r="AA721">
            <v>73.099999999999795</v>
          </cell>
          <cell r="AB721" t="str">
            <v>SATISFACTORIO</v>
          </cell>
        </row>
        <row r="722">
          <cell r="AA722">
            <v>73.199999999999804</v>
          </cell>
          <cell r="AB722" t="str">
            <v>SATISFACTORIO</v>
          </cell>
        </row>
        <row r="723">
          <cell r="AA723">
            <v>73.299999999999798</v>
          </cell>
          <cell r="AB723" t="str">
            <v>SATISFACTORIO</v>
          </cell>
        </row>
        <row r="724">
          <cell r="AA724">
            <v>73.399999999999807</v>
          </cell>
          <cell r="AB724" t="str">
            <v>SATISFACTORIO</v>
          </cell>
        </row>
        <row r="725">
          <cell r="AA725">
            <v>73.499999999999801</v>
          </cell>
          <cell r="AB725" t="str">
            <v>SATISFACTORIO</v>
          </cell>
        </row>
        <row r="726">
          <cell r="AA726">
            <v>73.599999999999795</v>
          </cell>
          <cell r="AB726" t="str">
            <v>SATISFACTORIO</v>
          </cell>
        </row>
        <row r="727">
          <cell r="AA727">
            <v>73.699999999999804</v>
          </cell>
          <cell r="AB727" t="str">
            <v>SATISFACTORIO</v>
          </cell>
        </row>
        <row r="728">
          <cell r="AA728">
            <v>73.799999999999798</v>
          </cell>
          <cell r="AB728" t="str">
            <v>SATISFACTORIO</v>
          </cell>
        </row>
        <row r="729">
          <cell r="AA729">
            <v>73.899999999999807</v>
          </cell>
          <cell r="AB729" t="str">
            <v>SATISFACTORIO</v>
          </cell>
        </row>
        <row r="730">
          <cell r="AA730">
            <v>73.999999999999801</v>
          </cell>
          <cell r="AB730" t="str">
            <v>SATISFACTORIO</v>
          </cell>
        </row>
        <row r="731">
          <cell r="AA731">
            <v>74.099999999999795</v>
          </cell>
          <cell r="AB731" t="str">
            <v>SATISFACTORIO</v>
          </cell>
        </row>
        <row r="732">
          <cell r="AA732">
            <v>74.199999999999804</v>
          </cell>
          <cell r="AB732" t="str">
            <v>SATISFACTORIO</v>
          </cell>
        </row>
        <row r="733">
          <cell r="AA733">
            <v>74.299999999999798</v>
          </cell>
          <cell r="AB733" t="str">
            <v>SATISFACTORIO</v>
          </cell>
        </row>
        <row r="734">
          <cell r="AA734">
            <v>74.399999999999807</v>
          </cell>
          <cell r="AB734" t="str">
            <v>SATISFACTORIO</v>
          </cell>
        </row>
        <row r="735">
          <cell r="AA735">
            <v>74.499999999999801</v>
          </cell>
          <cell r="AB735" t="str">
            <v>SATISFACTORIO</v>
          </cell>
        </row>
        <row r="736">
          <cell r="AA736">
            <v>74.599999999999795</v>
          </cell>
          <cell r="AB736" t="str">
            <v>SATISFACTORIO</v>
          </cell>
        </row>
        <row r="737">
          <cell r="AA737">
            <v>74.699999999999804</v>
          </cell>
          <cell r="AB737" t="str">
            <v>SATISFACTORIO</v>
          </cell>
        </row>
        <row r="738">
          <cell r="AA738">
            <v>74.799999999999798</v>
          </cell>
          <cell r="AB738" t="str">
            <v>SATISFACTORIO</v>
          </cell>
        </row>
        <row r="739">
          <cell r="AA739">
            <v>74.899999999999807</v>
          </cell>
          <cell r="AB739" t="str">
            <v>SATISFACTORIO</v>
          </cell>
        </row>
        <row r="740">
          <cell r="AA740">
            <v>74.999999999999801</v>
          </cell>
          <cell r="AB740" t="str">
            <v>SATISFACTORIO</v>
          </cell>
        </row>
        <row r="741">
          <cell r="AA741">
            <v>75.099999999999795</v>
          </cell>
          <cell r="AB741" t="str">
            <v>SATISFACTORIO</v>
          </cell>
        </row>
        <row r="742">
          <cell r="AA742">
            <v>75.199999999999804</v>
          </cell>
          <cell r="AB742" t="str">
            <v>SATISFACTORIO</v>
          </cell>
        </row>
        <row r="743">
          <cell r="AA743">
            <v>75.299999999999798</v>
          </cell>
          <cell r="AB743" t="str">
            <v>SATISFACTORIO</v>
          </cell>
        </row>
        <row r="744">
          <cell r="AA744">
            <v>75.399999999999807</v>
          </cell>
          <cell r="AB744" t="str">
            <v>SATISFACTORIO</v>
          </cell>
        </row>
        <row r="745">
          <cell r="AA745">
            <v>75.499999999999801</v>
          </cell>
          <cell r="AB745" t="str">
            <v>SATISFACTORIO</v>
          </cell>
        </row>
        <row r="746">
          <cell r="AA746">
            <v>75.599999999999795</v>
          </cell>
          <cell r="AB746" t="str">
            <v>SATISFACTORIO</v>
          </cell>
        </row>
        <row r="747">
          <cell r="AA747">
            <v>75.699999999999804</v>
          </cell>
          <cell r="AB747" t="str">
            <v>SATISFACTORIO</v>
          </cell>
        </row>
        <row r="748">
          <cell r="AA748">
            <v>75.799999999999798</v>
          </cell>
          <cell r="AB748" t="str">
            <v>SATISFACTORIO</v>
          </cell>
        </row>
        <row r="749">
          <cell r="AA749">
            <v>75.899999999999807</v>
          </cell>
          <cell r="AB749" t="str">
            <v>SATISFACTORIO</v>
          </cell>
        </row>
        <row r="750">
          <cell r="AA750">
            <v>75.999999999999801</v>
          </cell>
          <cell r="AB750" t="str">
            <v>SATISFACTORIO</v>
          </cell>
        </row>
        <row r="751">
          <cell r="AA751">
            <v>76.099999999999795</v>
          </cell>
          <cell r="AB751" t="str">
            <v>SATISFACTORIO</v>
          </cell>
        </row>
        <row r="752">
          <cell r="AA752">
            <v>76.199999999999804</v>
          </cell>
          <cell r="AB752" t="str">
            <v>SATISFACTORIO</v>
          </cell>
        </row>
        <row r="753">
          <cell r="AA753">
            <v>76.299999999999798</v>
          </cell>
          <cell r="AB753" t="str">
            <v>SATISFACTORIO</v>
          </cell>
        </row>
        <row r="754">
          <cell r="AA754">
            <v>76.399999999999807</v>
          </cell>
          <cell r="AB754" t="str">
            <v>SATISFACTORIO</v>
          </cell>
        </row>
        <row r="755">
          <cell r="AA755">
            <v>76.499999999999801</v>
          </cell>
          <cell r="AB755" t="str">
            <v>SATISFACTORIO</v>
          </cell>
        </row>
        <row r="756">
          <cell r="AA756">
            <v>76.599999999999795</v>
          </cell>
          <cell r="AB756" t="str">
            <v>SATISFACTORIO</v>
          </cell>
        </row>
        <row r="757">
          <cell r="AA757">
            <v>76.699999999999804</v>
          </cell>
          <cell r="AB757" t="str">
            <v>SATISFACTORIO</v>
          </cell>
        </row>
        <row r="758">
          <cell r="AA758">
            <v>76.799999999999798</v>
          </cell>
          <cell r="AB758" t="str">
            <v>SATISFACTORIO</v>
          </cell>
        </row>
        <row r="759">
          <cell r="AA759">
            <v>76.899999999999807</v>
          </cell>
          <cell r="AB759" t="str">
            <v>SATISFACTORIO</v>
          </cell>
        </row>
        <row r="760">
          <cell r="AA760">
            <v>76.999999999999801</v>
          </cell>
          <cell r="AB760" t="str">
            <v>SATISFACTORIO</v>
          </cell>
        </row>
        <row r="761">
          <cell r="AA761">
            <v>77.099999999999795</v>
          </cell>
          <cell r="AB761" t="str">
            <v>SATISFACTORIO</v>
          </cell>
        </row>
        <row r="762">
          <cell r="AA762">
            <v>77.199999999999804</v>
          </cell>
          <cell r="AB762" t="str">
            <v>SATISFACTORIO</v>
          </cell>
        </row>
        <row r="763">
          <cell r="AA763">
            <v>77.299999999999798</v>
          </cell>
          <cell r="AB763" t="str">
            <v>SATISFACTORIO</v>
          </cell>
        </row>
        <row r="764">
          <cell r="AA764">
            <v>77.399999999999807</v>
          </cell>
          <cell r="AB764" t="str">
            <v>SATISFACTORIO</v>
          </cell>
        </row>
        <row r="765">
          <cell r="AA765">
            <v>77.499999999999801</v>
          </cell>
          <cell r="AB765" t="str">
            <v>SATISFACTORIO</v>
          </cell>
        </row>
        <row r="766">
          <cell r="AA766">
            <v>77.599999999999795</v>
          </cell>
          <cell r="AB766" t="str">
            <v>SATISFACTORIO</v>
          </cell>
        </row>
        <row r="767">
          <cell r="AA767">
            <v>77.699999999999804</v>
          </cell>
          <cell r="AB767" t="str">
            <v>SATISFACTORIO</v>
          </cell>
        </row>
        <row r="768">
          <cell r="AA768">
            <v>77.799999999999798</v>
          </cell>
          <cell r="AB768" t="str">
            <v>SATISFACTORIO</v>
          </cell>
        </row>
        <row r="769">
          <cell r="AA769">
            <v>77.899999999999807</v>
          </cell>
          <cell r="AB769" t="str">
            <v>SATISFACTORIO</v>
          </cell>
        </row>
        <row r="770">
          <cell r="AA770">
            <v>77.999999999999801</v>
          </cell>
          <cell r="AB770" t="str">
            <v>SATISFACTORIO</v>
          </cell>
        </row>
        <row r="771">
          <cell r="AA771">
            <v>78.099999999999795</v>
          </cell>
          <cell r="AB771" t="str">
            <v>SATISFACTORIO</v>
          </cell>
        </row>
        <row r="772">
          <cell r="AA772">
            <v>78.199999999999804</v>
          </cell>
          <cell r="AB772" t="str">
            <v>SATISFACTORIO</v>
          </cell>
        </row>
        <row r="773">
          <cell r="AA773">
            <v>78.299999999999798</v>
          </cell>
          <cell r="AB773" t="str">
            <v>SATISFACTORIO</v>
          </cell>
        </row>
        <row r="774">
          <cell r="AA774">
            <v>78.399999999999807</v>
          </cell>
          <cell r="AB774" t="str">
            <v>SATISFACTORIO</v>
          </cell>
        </row>
        <row r="775">
          <cell r="AA775">
            <v>78.499999999999801</v>
          </cell>
          <cell r="AB775" t="str">
            <v>SATISFACTORIO</v>
          </cell>
        </row>
        <row r="776">
          <cell r="AA776">
            <v>78.599999999999795</v>
          </cell>
          <cell r="AB776" t="str">
            <v>SATISFACTORIO</v>
          </cell>
        </row>
        <row r="777">
          <cell r="AA777">
            <v>78.699999999999804</v>
          </cell>
          <cell r="AB777" t="str">
            <v>SATISFACTORIO</v>
          </cell>
        </row>
        <row r="778">
          <cell r="AA778">
            <v>78.799999999999798</v>
          </cell>
          <cell r="AB778" t="str">
            <v>SATISFACTORIO</v>
          </cell>
        </row>
        <row r="779">
          <cell r="AA779">
            <v>78.899999999999693</v>
          </cell>
          <cell r="AB779" t="str">
            <v>SATISFACTORIO</v>
          </cell>
        </row>
        <row r="780">
          <cell r="AA780">
            <v>78.999999999999801</v>
          </cell>
          <cell r="AB780" t="str">
            <v>SATISFACTORIO</v>
          </cell>
        </row>
        <row r="781">
          <cell r="AA781">
            <v>79.099999999999795</v>
          </cell>
          <cell r="AB781" t="str">
            <v>SATISFACTORIO</v>
          </cell>
        </row>
        <row r="782">
          <cell r="AA782">
            <v>79.199999999999804</v>
          </cell>
          <cell r="AB782" t="str">
            <v>SATISFACTORIO</v>
          </cell>
        </row>
        <row r="783">
          <cell r="AA783">
            <v>79.299999999999798</v>
          </cell>
          <cell r="AB783" t="str">
            <v>SATISFACTORIO</v>
          </cell>
        </row>
        <row r="784">
          <cell r="AA784">
            <v>79.399999999999693</v>
          </cell>
          <cell r="AB784" t="str">
            <v>SATISFACTORIO</v>
          </cell>
        </row>
        <row r="785">
          <cell r="AA785">
            <v>79.499999999999801</v>
          </cell>
          <cell r="AB785" t="str">
            <v>SATISFACTORIO</v>
          </cell>
        </row>
        <row r="786">
          <cell r="AA786">
            <v>79.599999999999795</v>
          </cell>
          <cell r="AB786" t="str">
            <v>SATISFACTORIO</v>
          </cell>
        </row>
        <row r="787">
          <cell r="AA787">
            <v>79.699999999999804</v>
          </cell>
          <cell r="AB787" t="str">
            <v>SATISFACTORIO</v>
          </cell>
        </row>
        <row r="788">
          <cell r="AA788">
            <v>79.799999999999798</v>
          </cell>
          <cell r="AB788" t="str">
            <v>SATISFACTORIO</v>
          </cell>
        </row>
        <row r="789">
          <cell r="AA789">
            <v>79.899999999999693</v>
          </cell>
          <cell r="AB789" t="str">
            <v>SATISFACTORIO</v>
          </cell>
        </row>
        <row r="790">
          <cell r="AA790">
            <v>79.999999999999801</v>
          </cell>
          <cell r="AB790" t="str">
            <v>DESTACADO</v>
          </cell>
        </row>
        <row r="791">
          <cell r="AA791">
            <v>80.099999999999795</v>
          </cell>
          <cell r="AB791" t="str">
            <v>DESTACADO</v>
          </cell>
        </row>
        <row r="792">
          <cell r="AA792">
            <v>80.199999999999704</v>
          </cell>
          <cell r="AB792" t="str">
            <v>DESTACADO</v>
          </cell>
        </row>
        <row r="793">
          <cell r="AA793">
            <v>80.299999999999798</v>
          </cell>
          <cell r="AB793" t="str">
            <v>DESTACADO</v>
          </cell>
        </row>
        <row r="794">
          <cell r="AA794">
            <v>80.399999999999693</v>
          </cell>
          <cell r="AB794" t="str">
            <v>DESTACADO</v>
          </cell>
        </row>
        <row r="795">
          <cell r="AA795">
            <v>80.499999999999702</v>
          </cell>
          <cell r="AB795" t="str">
            <v>DESTACADO</v>
          </cell>
        </row>
        <row r="796">
          <cell r="AA796">
            <v>80.599999999999795</v>
          </cell>
          <cell r="AB796" t="str">
            <v>DESTACADO</v>
          </cell>
        </row>
        <row r="797">
          <cell r="AA797">
            <v>80.699999999999704</v>
          </cell>
          <cell r="AB797" t="str">
            <v>DESTACADO</v>
          </cell>
        </row>
        <row r="798">
          <cell r="AA798">
            <v>80.799999999999798</v>
          </cell>
          <cell r="AB798" t="str">
            <v>DESTACADO</v>
          </cell>
        </row>
        <row r="799">
          <cell r="AA799">
            <v>80.899999999999693</v>
          </cell>
          <cell r="AB799" t="str">
            <v>DESTACADO</v>
          </cell>
        </row>
        <row r="800">
          <cell r="AA800">
            <v>80.999999999999702</v>
          </cell>
          <cell r="AB800" t="str">
            <v>DESTACADO</v>
          </cell>
        </row>
        <row r="801">
          <cell r="AA801">
            <v>81.099999999999795</v>
          </cell>
          <cell r="AB801" t="str">
            <v>DESTACADO</v>
          </cell>
        </row>
        <row r="802">
          <cell r="AA802">
            <v>81.199999999999704</v>
          </cell>
          <cell r="AB802" t="str">
            <v>DESTACADO</v>
          </cell>
        </row>
        <row r="803">
          <cell r="AA803">
            <v>81.299999999999798</v>
          </cell>
          <cell r="AB803" t="str">
            <v>DESTACADO</v>
          </cell>
        </row>
        <row r="804">
          <cell r="AA804">
            <v>81.399999999999693</v>
          </cell>
          <cell r="AB804" t="str">
            <v>DESTACADO</v>
          </cell>
        </row>
        <row r="805">
          <cell r="AA805">
            <v>81.499999999999702</v>
          </cell>
          <cell r="AB805" t="str">
            <v>DESTACADO</v>
          </cell>
        </row>
        <row r="806">
          <cell r="AA806">
            <v>81.599999999999795</v>
          </cell>
          <cell r="AB806" t="str">
            <v>DESTACADO</v>
          </cell>
        </row>
        <row r="807">
          <cell r="AA807">
            <v>81.699999999999704</v>
          </cell>
          <cell r="AB807" t="str">
            <v>DESTACADO</v>
          </cell>
        </row>
        <row r="808">
          <cell r="AA808">
            <v>81.799999999999699</v>
          </cell>
          <cell r="AB808" t="str">
            <v>DESTACADO</v>
          </cell>
        </row>
        <row r="809">
          <cell r="AA809">
            <v>81.899999999999693</v>
          </cell>
          <cell r="AB809" t="str">
            <v>DESTACADO</v>
          </cell>
        </row>
        <row r="810">
          <cell r="AA810">
            <v>81.999999999999702</v>
          </cell>
          <cell r="AB810" t="str">
            <v>DESTACADO</v>
          </cell>
        </row>
        <row r="811">
          <cell r="AA811">
            <v>82.099999999999696</v>
          </cell>
          <cell r="AB811" t="str">
            <v>DESTACADO</v>
          </cell>
        </row>
        <row r="812">
          <cell r="AA812">
            <v>82.199999999999704</v>
          </cell>
          <cell r="AB812" t="str">
            <v>DESTACADO</v>
          </cell>
        </row>
        <row r="813">
          <cell r="AA813">
            <v>82.299999999999699</v>
          </cell>
          <cell r="AB813" t="str">
            <v>DESTACADO</v>
          </cell>
        </row>
        <row r="814">
          <cell r="AA814">
            <v>82.399999999999693</v>
          </cell>
          <cell r="AB814" t="str">
            <v>DESTACADO</v>
          </cell>
        </row>
        <row r="815">
          <cell r="AA815">
            <v>82.499999999999702</v>
          </cell>
          <cell r="AB815" t="str">
            <v>DESTACADO</v>
          </cell>
        </row>
        <row r="816">
          <cell r="AA816">
            <v>82.599999999999696</v>
          </cell>
          <cell r="AB816" t="str">
            <v>DESTACADO</v>
          </cell>
        </row>
        <row r="817">
          <cell r="AA817">
            <v>82.699999999999704</v>
          </cell>
          <cell r="AB817" t="str">
            <v>DESTACADO</v>
          </cell>
        </row>
        <row r="818">
          <cell r="AA818">
            <v>82.799999999999699</v>
          </cell>
          <cell r="AB818" t="str">
            <v>DESTACADO</v>
          </cell>
        </row>
        <row r="819">
          <cell r="AA819">
            <v>82.899999999999693</v>
          </cell>
          <cell r="AB819" t="str">
            <v>DESTACADO</v>
          </cell>
        </row>
        <row r="820">
          <cell r="AA820">
            <v>82.999999999999702</v>
          </cell>
          <cell r="AB820" t="str">
            <v>DESTACADO</v>
          </cell>
        </row>
        <row r="821">
          <cell r="AA821">
            <v>83.099999999999696</v>
          </cell>
          <cell r="AB821" t="str">
            <v>DESTACADO</v>
          </cell>
        </row>
        <row r="822">
          <cell r="AA822">
            <v>83.199999999999704</v>
          </cell>
          <cell r="AB822" t="str">
            <v>DESTACADO</v>
          </cell>
        </row>
        <row r="823">
          <cell r="AA823">
            <v>83.299999999999699</v>
          </cell>
          <cell r="AB823" t="str">
            <v>DESTACADO</v>
          </cell>
        </row>
        <row r="824">
          <cell r="AA824">
            <v>83.399999999999693</v>
          </cell>
          <cell r="AB824" t="str">
            <v>DESTACADO</v>
          </cell>
        </row>
        <row r="825">
          <cell r="AA825">
            <v>83.499999999999702</v>
          </cell>
          <cell r="AB825" t="str">
            <v>DESTACADO</v>
          </cell>
        </row>
        <row r="826">
          <cell r="AA826">
            <v>83.599999999999696</v>
          </cell>
          <cell r="AB826" t="str">
            <v>DESTACADO</v>
          </cell>
        </row>
        <row r="827">
          <cell r="AA827">
            <v>83.699999999999704</v>
          </cell>
          <cell r="AB827" t="str">
            <v>DESTACADO</v>
          </cell>
        </row>
        <row r="828">
          <cell r="AA828">
            <v>83.799999999999699</v>
          </cell>
          <cell r="AB828" t="str">
            <v>DESTACADO</v>
          </cell>
        </row>
        <row r="829">
          <cell r="AA829">
            <v>83.899999999999693</v>
          </cell>
          <cell r="AB829" t="str">
            <v>DESTACADO</v>
          </cell>
        </row>
        <row r="830">
          <cell r="AA830">
            <v>83.999999999999702</v>
          </cell>
          <cell r="AB830" t="str">
            <v>DESTACADO</v>
          </cell>
        </row>
        <row r="831">
          <cell r="AA831">
            <v>84.099999999999696</v>
          </cell>
          <cell r="AB831" t="str">
            <v>DESTACADO</v>
          </cell>
        </row>
        <row r="832">
          <cell r="AA832">
            <v>84.199999999999704</v>
          </cell>
          <cell r="AB832" t="str">
            <v>DESTACADO</v>
          </cell>
        </row>
        <row r="833">
          <cell r="AA833">
            <v>84.299999999999699</v>
          </cell>
          <cell r="AB833" t="str">
            <v>DESTACADO</v>
          </cell>
        </row>
        <row r="834">
          <cell r="AA834">
            <v>84.399999999999693</v>
          </cell>
          <cell r="AB834" t="str">
            <v>DESTACADO</v>
          </cell>
        </row>
        <row r="835">
          <cell r="AA835">
            <v>84.499999999999702</v>
          </cell>
          <cell r="AB835" t="str">
            <v>DESTACADO</v>
          </cell>
        </row>
        <row r="836">
          <cell r="AA836">
            <v>84.599999999999696</v>
          </cell>
          <cell r="AB836" t="str">
            <v>DESTACADO</v>
          </cell>
        </row>
        <row r="837">
          <cell r="AA837">
            <v>84.699999999999704</v>
          </cell>
          <cell r="AB837" t="str">
            <v>DESTACADO</v>
          </cell>
        </row>
        <row r="838">
          <cell r="AA838">
            <v>84.799999999999699</v>
          </cell>
          <cell r="AB838" t="str">
            <v>DESTACADO</v>
          </cell>
        </row>
        <row r="839">
          <cell r="AA839">
            <v>84.899999999999693</v>
          </cell>
          <cell r="AB839" t="str">
            <v>DESTACADO</v>
          </cell>
        </row>
        <row r="840">
          <cell r="AA840">
            <v>84.999999999999702</v>
          </cell>
          <cell r="AB840" t="str">
            <v>DESTACADO</v>
          </cell>
        </row>
        <row r="841">
          <cell r="AA841">
            <v>85.099999999999696</v>
          </cell>
          <cell r="AB841" t="str">
            <v>DESTACADO</v>
          </cell>
        </row>
        <row r="842">
          <cell r="AA842">
            <v>85.199999999999704</v>
          </cell>
          <cell r="AB842" t="str">
            <v>DESTACADO</v>
          </cell>
        </row>
        <row r="843">
          <cell r="AA843">
            <v>85.299999999999699</v>
          </cell>
          <cell r="AB843" t="str">
            <v>DESTACADO</v>
          </cell>
        </row>
        <row r="844">
          <cell r="AA844">
            <v>85.399999999999693</v>
          </cell>
          <cell r="AB844" t="str">
            <v>DESTACADO</v>
          </cell>
        </row>
        <row r="845">
          <cell r="AA845">
            <v>85.499999999999702</v>
          </cell>
          <cell r="AB845" t="str">
            <v>DESTACADO</v>
          </cell>
        </row>
        <row r="846">
          <cell r="AA846">
            <v>85.599999999999696</v>
          </cell>
          <cell r="AB846" t="str">
            <v>DESTACADO</v>
          </cell>
        </row>
        <row r="847">
          <cell r="AA847">
            <v>85.699999999999704</v>
          </cell>
          <cell r="AB847" t="str">
            <v>DESTACADO</v>
          </cell>
        </row>
        <row r="848">
          <cell r="AA848">
            <v>85.799999999999699</v>
          </cell>
          <cell r="AB848" t="str">
            <v>DESTACADO</v>
          </cell>
        </row>
        <row r="849">
          <cell r="AA849">
            <v>85.899999999999693</v>
          </cell>
          <cell r="AB849" t="str">
            <v>DESTACADO</v>
          </cell>
        </row>
        <row r="850">
          <cell r="AA850">
            <v>85.999999999999702</v>
          </cell>
          <cell r="AB850" t="str">
            <v>DESTACADO</v>
          </cell>
        </row>
        <row r="851">
          <cell r="AA851">
            <v>86.099999999999696</v>
          </cell>
          <cell r="AB851" t="str">
            <v>DESTACADO</v>
          </cell>
        </row>
        <row r="852">
          <cell r="AA852">
            <v>86.199999999999704</v>
          </cell>
          <cell r="AB852" t="str">
            <v>DESTACADO</v>
          </cell>
        </row>
        <row r="853">
          <cell r="AA853">
            <v>86.299999999999699</v>
          </cell>
          <cell r="AB853" t="str">
            <v>DESTACADO</v>
          </cell>
        </row>
        <row r="854">
          <cell r="AA854">
            <v>86.399999999999693</v>
          </cell>
          <cell r="AB854" t="str">
            <v>DESTACADO</v>
          </cell>
        </row>
        <row r="855">
          <cell r="AA855">
            <v>86.499999999999702</v>
          </cell>
          <cell r="AB855" t="str">
            <v>DESTACADO</v>
          </cell>
        </row>
        <row r="856">
          <cell r="AA856">
            <v>86.599999999999696</v>
          </cell>
          <cell r="AB856" t="str">
            <v>DESTACADO</v>
          </cell>
        </row>
        <row r="857">
          <cell r="AA857">
            <v>86.699999999999704</v>
          </cell>
          <cell r="AB857" t="str">
            <v>DESTACADO</v>
          </cell>
        </row>
        <row r="858">
          <cell r="AA858">
            <v>86.799999999999699</v>
          </cell>
          <cell r="AB858" t="str">
            <v>DESTACADO</v>
          </cell>
        </row>
        <row r="859">
          <cell r="AA859">
            <v>86.899999999999693</v>
          </cell>
          <cell r="AB859" t="str">
            <v>DESTACADO</v>
          </cell>
        </row>
        <row r="860">
          <cell r="AA860">
            <v>86.999999999999702</v>
          </cell>
          <cell r="AB860" t="str">
            <v>DESTACADO</v>
          </cell>
        </row>
        <row r="861">
          <cell r="AA861">
            <v>87.099999999999696</v>
          </cell>
          <cell r="AB861" t="str">
            <v>DESTACADO</v>
          </cell>
        </row>
        <row r="862">
          <cell r="AA862">
            <v>87.199999999999704</v>
          </cell>
          <cell r="AB862" t="str">
            <v>DESTACADO</v>
          </cell>
        </row>
        <row r="863">
          <cell r="AA863">
            <v>87.299999999999699</v>
          </cell>
          <cell r="AB863" t="str">
            <v>DESTACADO</v>
          </cell>
        </row>
        <row r="864">
          <cell r="AA864">
            <v>87.399999999999693</v>
          </cell>
          <cell r="AB864" t="str">
            <v>DESTACADO</v>
          </cell>
        </row>
        <row r="865">
          <cell r="AA865">
            <v>87.499999999999702</v>
          </cell>
          <cell r="AB865" t="str">
            <v>DESTACADO</v>
          </cell>
        </row>
        <row r="866">
          <cell r="AA866">
            <v>87.599999999999696</v>
          </cell>
          <cell r="AB866" t="str">
            <v>DESTACADO</v>
          </cell>
        </row>
        <row r="867">
          <cell r="AA867">
            <v>87.699999999999704</v>
          </cell>
          <cell r="AB867" t="str">
            <v>DESTACADO</v>
          </cell>
        </row>
        <row r="868">
          <cell r="AA868">
            <v>87.799999999999699</v>
          </cell>
          <cell r="AB868" t="str">
            <v>DESTACADO</v>
          </cell>
        </row>
        <row r="869">
          <cell r="AA869">
            <v>87.899999999999693</v>
          </cell>
          <cell r="AB869" t="str">
            <v>DESTACADO</v>
          </cell>
        </row>
        <row r="870">
          <cell r="AA870">
            <v>87.999999999999702</v>
          </cell>
          <cell r="AB870" t="str">
            <v>DESTACADO</v>
          </cell>
        </row>
        <row r="871">
          <cell r="AA871">
            <v>88.099999999999696</v>
          </cell>
          <cell r="AB871" t="str">
            <v>DESTACADO</v>
          </cell>
        </row>
        <row r="872">
          <cell r="AA872">
            <v>88.199999999999704</v>
          </cell>
          <cell r="AB872" t="str">
            <v>DESTACADO</v>
          </cell>
        </row>
        <row r="873">
          <cell r="AA873">
            <v>88.299999999999699</v>
          </cell>
          <cell r="AB873" t="str">
            <v>DESTACADO</v>
          </cell>
        </row>
        <row r="874">
          <cell r="AA874">
            <v>88.399999999999693</v>
          </cell>
          <cell r="AB874" t="str">
            <v>DESTACADO</v>
          </cell>
        </row>
        <row r="875">
          <cell r="AA875">
            <v>88.499999999999702</v>
          </cell>
          <cell r="AB875" t="str">
            <v>DESTACADO</v>
          </cell>
        </row>
        <row r="876">
          <cell r="AA876">
            <v>88.599999999999696</v>
          </cell>
          <cell r="AB876" t="str">
            <v>DESTACADO</v>
          </cell>
        </row>
        <row r="877">
          <cell r="AA877">
            <v>88.699999999999704</v>
          </cell>
          <cell r="AB877" t="str">
            <v>DESTACADO</v>
          </cell>
        </row>
        <row r="878">
          <cell r="AA878">
            <v>88.799999999999699</v>
          </cell>
          <cell r="AB878" t="str">
            <v>DESTACADO</v>
          </cell>
        </row>
        <row r="879">
          <cell r="AA879">
            <v>88.899999999999693</v>
          </cell>
          <cell r="AB879" t="str">
            <v>DESTACADO</v>
          </cell>
        </row>
        <row r="880">
          <cell r="AA880">
            <v>88.999999999999702</v>
          </cell>
          <cell r="AB880" t="str">
            <v>DESTACADO</v>
          </cell>
        </row>
        <row r="881">
          <cell r="AA881">
            <v>89.099999999999696</v>
          </cell>
          <cell r="AB881" t="str">
            <v>DESTACADO</v>
          </cell>
        </row>
        <row r="882">
          <cell r="AA882">
            <v>89.199999999999704</v>
          </cell>
          <cell r="AB882" t="str">
            <v>DESTACADO</v>
          </cell>
        </row>
        <row r="883">
          <cell r="AA883">
            <v>89.299999999999699</v>
          </cell>
          <cell r="AB883" t="str">
            <v>DESTACADO</v>
          </cell>
        </row>
        <row r="884">
          <cell r="AA884">
            <v>89.399999999999693</v>
          </cell>
          <cell r="AB884" t="str">
            <v>DESTACADO</v>
          </cell>
        </row>
        <row r="885">
          <cell r="AA885">
            <v>89.499999999999702</v>
          </cell>
          <cell r="AB885" t="str">
            <v>DESTACADO</v>
          </cell>
        </row>
        <row r="886">
          <cell r="AA886">
            <v>89.599999999999696</v>
          </cell>
          <cell r="AB886" t="str">
            <v>DESTACADO</v>
          </cell>
        </row>
        <row r="887">
          <cell r="AA887">
            <v>89.699999999999704</v>
          </cell>
          <cell r="AB887" t="str">
            <v>DESTACADO</v>
          </cell>
        </row>
        <row r="888">
          <cell r="AA888">
            <v>89.799999999999699</v>
          </cell>
          <cell r="AB888" t="str">
            <v>DESTACADO</v>
          </cell>
        </row>
        <row r="889">
          <cell r="AA889">
            <v>89.899999999999693</v>
          </cell>
          <cell r="AB889" t="str">
            <v>DESTACADO</v>
          </cell>
        </row>
        <row r="890">
          <cell r="AA890">
            <v>89.999999999999702</v>
          </cell>
          <cell r="AB890" t="str">
            <v>DESTACADO</v>
          </cell>
        </row>
        <row r="891">
          <cell r="AA891">
            <v>90.099999999999696</v>
          </cell>
          <cell r="AB891" t="str">
            <v>DESTACADO</v>
          </cell>
        </row>
        <row r="892">
          <cell r="AA892">
            <v>90.199999999999704</v>
          </cell>
          <cell r="AB892" t="str">
            <v>DESTACADO</v>
          </cell>
        </row>
        <row r="893">
          <cell r="AA893">
            <v>90.299999999999699</v>
          </cell>
          <cell r="AB893" t="str">
            <v>DESTACADO</v>
          </cell>
        </row>
        <row r="894">
          <cell r="AA894">
            <v>90.399999999999693</v>
          </cell>
          <cell r="AB894" t="str">
            <v>DESTACADO</v>
          </cell>
        </row>
        <row r="895">
          <cell r="AA895">
            <v>90.499999999999702</v>
          </cell>
          <cell r="AB895" t="str">
            <v>DESTACADO</v>
          </cell>
        </row>
        <row r="896">
          <cell r="AA896">
            <v>90.599999999999696</v>
          </cell>
          <cell r="AB896" t="str">
            <v>DESTACADO</v>
          </cell>
        </row>
        <row r="897">
          <cell r="AA897">
            <v>90.699999999999704</v>
          </cell>
          <cell r="AB897" t="str">
            <v>DESTACADO</v>
          </cell>
        </row>
        <row r="898">
          <cell r="AA898">
            <v>90.799999999999699</v>
          </cell>
          <cell r="AB898" t="str">
            <v>DESTACADO</v>
          </cell>
        </row>
        <row r="899">
          <cell r="AA899">
            <v>90.899999999999693</v>
          </cell>
          <cell r="AB899" t="str">
            <v>DESTACADO</v>
          </cell>
        </row>
        <row r="900">
          <cell r="AA900">
            <v>90.999999999999702</v>
          </cell>
          <cell r="AB900" t="str">
            <v>DESTACADO</v>
          </cell>
        </row>
        <row r="901">
          <cell r="AA901">
            <v>91.099999999999696</v>
          </cell>
          <cell r="AB901" t="str">
            <v>DESTACADO</v>
          </cell>
        </row>
        <row r="902">
          <cell r="AA902">
            <v>91.199999999999704</v>
          </cell>
          <cell r="AB902" t="str">
            <v>DESTACADO</v>
          </cell>
        </row>
        <row r="903">
          <cell r="AA903">
            <v>91.299999999999699</v>
          </cell>
          <cell r="AB903" t="str">
            <v>DESTACADO</v>
          </cell>
        </row>
        <row r="904">
          <cell r="AA904">
            <v>91.399999999999693</v>
          </cell>
          <cell r="AB904" t="str">
            <v>DESTACADO</v>
          </cell>
        </row>
        <row r="905">
          <cell r="AA905">
            <v>91.499999999999702</v>
          </cell>
          <cell r="AB905" t="str">
            <v>DESTACADO</v>
          </cell>
        </row>
        <row r="906">
          <cell r="AA906">
            <v>91.599999999999696</v>
          </cell>
          <cell r="AB906" t="str">
            <v>DESTACADO</v>
          </cell>
        </row>
        <row r="907">
          <cell r="AA907">
            <v>91.699999999999704</v>
          </cell>
          <cell r="AB907" t="str">
            <v>DESTACADO</v>
          </cell>
        </row>
        <row r="908">
          <cell r="AA908">
            <v>91.799999999999699</v>
          </cell>
          <cell r="AB908" t="str">
            <v>DESTACADO</v>
          </cell>
        </row>
        <row r="909">
          <cell r="AA909">
            <v>91.899999999999693</v>
          </cell>
          <cell r="AB909" t="str">
            <v>DESTACADO</v>
          </cell>
        </row>
        <row r="910">
          <cell r="AA910">
            <v>91.999999999999702</v>
          </cell>
          <cell r="AB910" t="str">
            <v>DESTACADO</v>
          </cell>
        </row>
        <row r="911">
          <cell r="AA911">
            <v>92.099999999999696</v>
          </cell>
          <cell r="AB911" t="str">
            <v>DESTACADO</v>
          </cell>
        </row>
        <row r="912">
          <cell r="AA912">
            <v>92.199999999999704</v>
          </cell>
          <cell r="AB912" t="str">
            <v>DESTACADO</v>
          </cell>
        </row>
        <row r="913">
          <cell r="AA913">
            <v>92.299999999999699</v>
          </cell>
          <cell r="AB913" t="str">
            <v>DESTACADO</v>
          </cell>
        </row>
        <row r="914">
          <cell r="AA914">
            <v>92.399999999999693</v>
          </cell>
          <cell r="AB914" t="str">
            <v>DESTACADO</v>
          </cell>
        </row>
        <row r="915">
          <cell r="AA915">
            <v>92.499999999999702</v>
          </cell>
          <cell r="AB915" t="str">
            <v>DESTACADO</v>
          </cell>
        </row>
        <row r="916">
          <cell r="AA916">
            <v>92.599999999999696</v>
          </cell>
          <cell r="AB916" t="str">
            <v>DESTACADO</v>
          </cell>
        </row>
        <row r="917">
          <cell r="AA917">
            <v>92.699999999999704</v>
          </cell>
          <cell r="AB917" t="str">
            <v>DESTACADO</v>
          </cell>
        </row>
        <row r="918">
          <cell r="AA918">
            <v>92.799999999999699</v>
          </cell>
          <cell r="AB918" t="str">
            <v>DESTACADO</v>
          </cell>
        </row>
        <row r="919">
          <cell r="AA919">
            <v>92.899999999999693</v>
          </cell>
          <cell r="AB919" t="str">
            <v>DESTACADO</v>
          </cell>
        </row>
        <row r="920">
          <cell r="AA920">
            <v>92.999999999999702</v>
          </cell>
          <cell r="AB920" t="str">
            <v>DESTACADO</v>
          </cell>
        </row>
        <row r="921">
          <cell r="AA921">
            <v>93.099999999999696</v>
          </cell>
          <cell r="AB921" t="str">
            <v>DESTACADO</v>
          </cell>
        </row>
        <row r="922">
          <cell r="AA922">
            <v>93.199999999999704</v>
          </cell>
          <cell r="AB922" t="str">
            <v>DESTACADO</v>
          </cell>
        </row>
        <row r="923">
          <cell r="AA923">
            <v>93.299999999999699</v>
          </cell>
          <cell r="AB923" t="str">
            <v>DESTACADO</v>
          </cell>
        </row>
        <row r="924">
          <cell r="AA924">
            <v>93.399999999999693</v>
          </cell>
          <cell r="AB924" t="str">
            <v>DESTACADO</v>
          </cell>
        </row>
        <row r="925">
          <cell r="AA925">
            <v>93.499999999999702</v>
          </cell>
          <cell r="AB925" t="str">
            <v>DESTACADO</v>
          </cell>
        </row>
        <row r="926">
          <cell r="AA926">
            <v>93.599999999999696</v>
          </cell>
          <cell r="AB926" t="str">
            <v>DESTACADO</v>
          </cell>
        </row>
        <row r="927">
          <cell r="AA927">
            <v>93.699999999999704</v>
          </cell>
          <cell r="AB927" t="str">
            <v>DESTACADO</v>
          </cell>
        </row>
        <row r="928">
          <cell r="AA928">
            <v>93.799999999999699</v>
          </cell>
          <cell r="AB928" t="str">
            <v>DESTACADO</v>
          </cell>
        </row>
        <row r="929">
          <cell r="AA929">
            <v>93.899999999999693</v>
          </cell>
          <cell r="AB929" t="str">
            <v>DESTACADO</v>
          </cell>
        </row>
        <row r="930">
          <cell r="AA930">
            <v>93.999999999999702</v>
          </cell>
          <cell r="AB930" t="str">
            <v>DESTACADO</v>
          </cell>
        </row>
        <row r="931">
          <cell r="AA931">
            <v>94.099999999999696</v>
          </cell>
          <cell r="AB931" t="str">
            <v>DESTACADO</v>
          </cell>
        </row>
        <row r="932">
          <cell r="AA932">
            <v>94.199999999999704</v>
          </cell>
          <cell r="AB932" t="str">
            <v>DESTACADO</v>
          </cell>
        </row>
        <row r="933">
          <cell r="AA933">
            <v>94.299999999999699</v>
          </cell>
          <cell r="AB933" t="str">
            <v>DESTACADO</v>
          </cell>
        </row>
        <row r="934">
          <cell r="AA934">
            <v>94.399999999999693</v>
          </cell>
          <cell r="AB934" t="str">
            <v>DESTACADO</v>
          </cell>
        </row>
        <row r="935">
          <cell r="AA935">
            <v>94.499999999999702</v>
          </cell>
          <cell r="AB935" t="str">
            <v>DESTACADO</v>
          </cell>
        </row>
        <row r="936">
          <cell r="AA936">
            <v>94.599999999999696</v>
          </cell>
          <cell r="AB936" t="str">
            <v>DESTACADO</v>
          </cell>
        </row>
        <row r="937">
          <cell r="AA937">
            <v>94.699999999999704</v>
          </cell>
          <cell r="AB937" t="str">
            <v>DESTACADO</v>
          </cell>
        </row>
        <row r="938">
          <cell r="AA938">
            <v>94.799999999999699</v>
          </cell>
          <cell r="AB938" t="str">
            <v>DESTACADO</v>
          </cell>
        </row>
        <row r="939">
          <cell r="AA939">
            <v>94.899999999999693</v>
          </cell>
          <cell r="AB939" t="str">
            <v>DESTACADO</v>
          </cell>
        </row>
        <row r="940">
          <cell r="AA940">
            <v>94.999999999999702</v>
          </cell>
          <cell r="AB940" t="str">
            <v>SOBRESALIENTE</v>
          </cell>
        </row>
        <row r="941">
          <cell r="AA941">
            <v>95.099999999999696</v>
          </cell>
          <cell r="AB941" t="str">
            <v>SOBRESALIENTE</v>
          </cell>
        </row>
        <row r="942">
          <cell r="AA942">
            <v>95.199999999999704</v>
          </cell>
          <cell r="AB942" t="str">
            <v>SOBRESALIENTE</v>
          </cell>
        </row>
        <row r="943">
          <cell r="AA943">
            <v>95.299999999999699</v>
          </cell>
          <cell r="AB943" t="str">
            <v>SOBRESALIENTE</v>
          </cell>
        </row>
        <row r="944">
          <cell r="AA944">
            <v>95.399999999999693</v>
          </cell>
          <cell r="AB944" t="str">
            <v>SOBRESALIENTE</v>
          </cell>
        </row>
        <row r="945">
          <cell r="AA945">
            <v>95.499999999999702</v>
          </cell>
          <cell r="AB945" t="str">
            <v>SOBRESALIENTE</v>
          </cell>
        </row>
        <row r="946">
          <cell r="AA946">
            <v>95.599999999999696</v>
          </cell>
          <cell r="AB946" t="str">
            <v>SOBRESALIENTE</v>
          </cell>
        </row>
        <row r="947">
          <cell r="AA947">
            <v>95.699999999999704</v>
          </cell>
          <cell r="AB947" t="str">
            <v>SOBRESALIENTE</v>
          </cell>
        </row>
        <row r="948">
          <cell r="AA948">
            <v>95.799999999999699</v>
          </cell>
          <cell r="AB948" t="str">
            <v>SOBRESALIENTE</v>
          </cell>
        </row>
        <row r="949">
          <cell r="AA949">
            <v>95.899999999999693</v>
          </cell>
          <cell r="AB949" t="str">
            <v>SOBRESALIENTE</v>
          </cell>
        </row>
        <row r="950">
          <cell r="AA950">
            <v>95.999999999999702</v>
          </cell>
          <cell r="AB950" t="str">
            <v>SOBRESALIENTE</v>
          </cell>
        </row>
        <row r="951">
          <cell r="AA951">
            <v>96.099999999999696</v>
          </cell>
          <cell r="AB951" t="str">
            <v>SOBRESALIENTE</v>
          </cell>
        </row>
        <row r="952">
          <cell r="AA952">
            <v>96.199999999999704</v>
          </cell>
          <cell r="AB952" t="str">
            <v>SOBRESALIENTE</v>
          </cell>
        </row>
        <row r="953">
          <cell r="AA953">
            <v>96.299999999999699</v>
          </cell>
          <cell r="AB953" t="str">
            <v>SOBRESALIENTE</v>
          </cell>
        </row>
        <row r="954">
          <cell r="AA954">
            <v>96.399999999999693</v>
          </cell>
          <cell r="AB954" t="str">
            <v>SOBRESALIENTE</v>
          </cell>
        </row>
        <row r="955">
          <cell r="AA955">
            <v>96.499999999999702</v>
          </cell>
          <cell r="AB955" t="str">
            <v>SOBRESALIENTE</v>
          </cell>
        </row>
        <row r="956">
          <cell r="AA956">
            <v>96.599999999999696</v>
          </cell>
          <cell r="AB956" t="str">
            <v>SOBRESALIENTE</v>
          </cell>
        </row>
        <row r="957">
          <cell r="AA957">
            <v>96.699999999999704</v>
          </cell>
          <cell r="AB957" t="str">
            <v>SOBRESALIENTE</v>
          </cell>
        </row>
        <row r="958">
          <cell r="AA958">
            <v>96.799999999999699</v>
          </cell>
          <cell r="AB958" t="str">
            <v>SOBRESALIENTE</v>
          </cell>
        </row>
        <row r="959">
          <cell r="AA959">
            <v>96.899999999999693</v>
          </cell>
          <cell r="AB959" t="str">
            <v>SOBRESALIENTE</v>
          </cell>
        </row>
        <row r="960">
          <cell r="AA960">
            <v>96.999999999999702</v>
          </cell>
          <cell r="AB960" t="str">
            <v>SOBRESALIENTE</v>
          </cell>
        </row>
        <row r="961">
          <cell r="AA961">
            <v>97.099999999999696</v>
          </cell>
          <cell r="AB961" t="str">
            <v>SOBRESALIENTE</v>
          </cell>
        </row>
        <row r="962">
          <cell r="AA962">
            <v>97.199999999999704</v>
          </cell>
          <cell r="AB962" t="str">
            <v>SOBRESALIENTE</v>
          </cell>
        </row>
        <row r="963">
          <cell r="AA963">
            <v>97.299999999999699</v>
          </cell>
          <cell r="AB963" t="str">
            <v>SOBRESALIENTE</v>
          </cell>
        </row>
        <row r="964">
          <cell r="AA964">
            <v>97.399999999999693</v>
          </cell>
          <cell r="AB964" t="str">
            <v>SOBRESALIENTE</v>
          </cell>
        </row>
        <row r="965">
          <cell r="AA965">
            <v>97.499999999999702</v>
          </cell>
          <cell r="AB965" t="str">
            <v>SOBRESALIENTE</v>
          </cell>
        </row>
        <row r="966">
          <cell r="AA966">
            <v>97.599999999999696</v>
          </cell>
          <cell r="AB966" t="str">
            <v>SOBRESALIENTE</v>
          </cell>
        </row>
        <row r="967">
          <cell r="AA967">
            <v>97.699999999999704</v>
          </cell>
          <cell r="AB967" t="str">
            <v>SOBRESALIENTE</v>
          </cell>
        </row>
        <row r="968">
          <cell r="AA968">
            <v>97.799999999999699</v>
          </cell>
          <cell r="AB968" t="str">
            <v>SOBRESALIENTE</v>
          </cell>
        </row>
        <row r="969">
          <cell r="AA969">
            <v>97.899999999999693</v>
          </cell>
          <cell r="AB969" t="str">
            <v>SOBRESALIENTE</v>
          </cell>
        </row>
        <row r="970">
          <cell r="AA970">
            <v>97.999999999999702</v>
          </cell>
          <cell r="AB970" t="str">
            <v>SOBRESALIENTE</v>
          </cell>
        </row>
        <row r="971">
          <cell r="AA971">
            <v>98.099999999999696</v>
          </cell>
          <cell r="AB971" t="str">
            <v>SOBRESALIENTE</v>
          </cell>
        </row>
        <row r="972">
          <cell r="AA972">
            <v>98.199999999999704</v>
          </cell>
          <cell r="AB972" t="str">
            <v>SOBRESALIENTE</v>
          </cell>
        </row>
        <row r="973">
          <cell r="AA973">
            <v>98.299999999999699</v>
          </cell>
          <cell r="AB973" t="str">
            <v>SOBRESALIENTE</v>
          </cell>
        </row>
        <row r="974">
          <cell r="AA974">
            <v>98.399999999999693</v>
          </cell>
          <cell r="AB974" t="str">
            <v>SOBRESALIENTE</v>
          </cell>
        </row>
        <row r="975">
          <cell r="AA975">
            <v>98.499999999999702</v>
          </cell>
          <cell r="AB975" t="str">
            <v>SOBRESALIENTE</v>
          </cell>
        </row>
        <row r="976">
          <cell r="AA976">
            <v>98.599999999999696</v>
          </cell>
          <cell r="AB976" t="str">
            <v>SOBRESALIENTE</v>
          </cell>
        </row>
        <row r="977">
          <cell r="AA977">
            <v>98.699999999999704</v>
          </cell>
          <cell r="AB977" t="str">
            <v>SOBRESALIENTE</v>
          </cell>
        </row>
        <row r="978">
          <cell r="AA978">
            <v>98.799999999999699</v>
          </cell>
          <cell r="AB978" t="str">
            <v>SOBRESALIENTE</v>
          </cell>
        </row>
        <row r="979">
          <cell r="AA979">
            <v>98.899999999999693</v>
          </cell>
          <cell r="AB979" t="str">
            <v>SOBRESALIENTE</v>
          </cell>
        </row>
        <row r="980">
          <cell r="AA980">
            <v>98.999999999999702</v>
          </cell>
          <cell r="AB980" t="str">
            <v>SOBRESALIENTE</v>
          </cell>
        </row>
        <row r="981">
          <cell r="AA981">
            <v>99.099999999999696</v>
          </cell>
          <cell r="AB981" t="str">
            <v>SOBRESALIENTE</v>
          </cell>
        </row>
        <row r="982">
          <cell r="AA982">
            <v>99.199999999999704</v>
          </cell>
          <cell r="AB982" t="str">
            <v>SOBRESALIENTE</v>
          </cell>
        </row>
        <row r="983">
          <cell r="AA983">
            <v>99.299999999999699</v>
          </cell>
          <cell r="AB983" t="str">
            <v>SOBRESALIENTE</v>
          </cell>
        </row>
        <row r="984">
          <cell r="AA984">
            <v>99.399999999999693</v>
          </cell>
          <cell r="AB984" t="str">
            <v>SOBRESALIENTE</v>
          </cell>
        </row>
        <row r="985">
          <cell r="AA985">
            <v>99.499999999999702</v>
          </cell>
          <cell r="AB985" t="str">
            <v>SOBRESALIENTE</v>
          </cell>
        </row>
        <row r="986">
          <cell r="AA986">
            <v>99.599999999999696</v>
          </cell>
          <cell r="AB986" t="str">
            <v>SOBRESALIENTE</v>
          </cell>
        </row>
        <row r="987">
          <cell r="AA987">
            <v>99.699999999999704</v>
          </cell>
          <cell r="AB987" t="str">
            <v>SOBRESALIENTE</v>
          </cell>
        </row>
        <row r="988">
          <cell r="AA988">
            <v>99.799999999999699</v>
          </cell>
          <cell r="AB988" t="str">
            <v>SOBRESALIENTE</v>
          </cell>
        </row>
        <row r="989">
          <cell r="AA989">
            <v>99.899999999999693</v>
          </cell>
          <cell r="AB989" t="str">
            <v>SOBRESALIENTE</v>
          </cell>
        </row>
      </sheetData>
      <sheetData sheetId="4"/>
      <sheetData sheetId="5">
        <row r="31">
          <cell r="N31" t="str">
            <v>BAJO</v>
          </cell>
        </row>
        <row r="33">
          <cell r="N33">
            <v>0</v>
          </cell>
        </row>
        <row r="35">
          <cell r="N35">
            <v>0</v>
          </cell>
        </row>
        <row r="37">
          <cell r="N37">
            <v>0</v>
          </cell>
        </row>
        <row r="40">
          <cell r="N40">
            <v>0</v>
          </cell>
          <cell r="O40">
            <v>0</v>
          </cell>
        </row>
      </sheetData>
      <sheetData sheetId="6"/>
      <sheetData sheetId="7"/>
      <sheetData sheetId="8"/>
      <sheetData sheetId="9">
        <row r="44">
          <cell r="K44">
            <v>0</v>
          </cell>
        </row>
        <row r="58">
          <cell r="M58">
            <v>0.16666666666666666</v>
          </cell>
        </row>
      </sheetData>
      <sheetData sheetId="10">
        <row r="44">
          <cell r="K44">
            <v>0</v>
          </cell>
        </row>
        <row r="58">
          <cell r="M58">
            <v>0</v>
          </cell>
        </row>
      </sheetData>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K56"/>
  <sheetViews>
    <sheetView showGridLines="0" tabSelected="1" view="pageBreakPreview" zoomScale="90" zoomScaleNormal="90" zoomScaleSheetLayoutView="90" workbookViewId="0">
      <selection activeCell="F13" sqref="F13:M16"/>
    </sheetView>
  </sheetViews>
  <sheetFormatPr baseColWidth="10" defaultColWidth="11.42578125" defaultRowHeight="12.75"/>
  <cols>
    <col min="1" max="1" width="5" style="163" customWidth="1"/>
    <col min="2" max="3" width="3.7109375" style="163" customWidth="1"/>
    <col min="4" max="4" width="8.140625" style="163" customWidth="1"/>
    <col min="5" max="5" width="9" style="163" customWidth="1"/>
    <col min="6" max="6" width="10.85546875" style="163" customWidth="1"/>
    <col min="7" max="7" width="7.140625" style="163" customWidth="1"/>
    <col min="8" max="8" width="4.5703125" style="163" customWidth="1"/>
    <col min="9" max="9" width="5.85546875" style="163" customWidth="1"/>
    <col min="10" max="10" width="7.7109375" style="163" customWidth="1"/>
    <col min="11" max="11" width="8.140625" style="163" customWidth="1"/>
    <col min="12" max="12" width="3.7109375" style="163" customWidth="1"/>
    <col min="13" max="13" width="9.85546875" style="163" customWidth="1"/>
    <col min="14" max="14" width="24" style="163" customWidth="1"/>
    <col min="15" max="15" width="13.42578125" style="163" customWidth="1"/>
    <col min="16" max="16" width="6.140625" style="163" customWidth="1"/>
    <col min="17" max="17" width="5.140625" style="163" customWidth="1"/>
    <col min="18" max="19" width="6.5703125" style="163" customWidth="1"/>
    <col min="20" max="20" width="5.85546875" style="163" customWidth="1"/>
    <col min="21" max="21" width="3.7109375" style="163" customWidth="1"/>
    <col min="22" max="22" width="8.28515625" style="163" customWidth="1"/>
    <col min="23" max="23" width="5.140625" style="163" customWidth="1"/>
    <col min="24" max="24" width="3.7109375" style="163" customWidth="1"/>
    <col min="25" max="25" width="5.140625" style="163" customWidth="1"/>
    <col min="26" max="26" width="4.85546875" style="163" customWidth="1"/>
    <col min="27" max="27" width="8.5703125" style="163" customWidth="1"/>
    <col min="28" max="28" width="10" style="163" customWidth="1"/>
    <col min="29" max="29" width="10.5703125" style="163" customWidth="1"/>
    <col min="30" max="30" width="8.140625" style="163" customWidth="1"/>
    <col min="31" max="31" width="7.7109375" style="163" customWidth="1"/>
    <col min="32" max="32" width="15.140625" style="163" customWidth="1"/>
    <col min="33" max="33" width="11.42578125" style="163"/>
    <col min="34" max="34" width="19.5703125" style="163" customWidth="1"/>
    <col min="35" max="35" width="11.42578125" style="163" customWidth="1"/>
    <col min="36" max="36" width="11.42578125" style="164" customWidth="1"/>
    <col min="37" max="37" width="11.42578125" style="163" customWidth="1"/>
    <col min="38" max="16384" width="11.42578125" style="164"/>
  </cols>
  <sheetData>
    <row r="1" spans="1:37" ht="18" customHeight="1">
      <c r="A1" s="231"/>
      <c r="B1" s="232"/>
      <c r="C1" s="232"/>
      <c r="D1" s="232"/>
      <c r="E1" s="233"/>
      <c r="F1" s="246" t="s">
        <v>524</v>
      </c>
      <c r="G1" s="246"/>
      <c r="H1" s="246"/>
      <c r="I1" s="246"/>
      <c r="J1" s="246"/>
      <c r="K1" s="246"/>
      <c r="L1" s="246"/>
      <c r="M1" s="246"/>
      <c r="N1" s="246"/>
      <c r="O1" s="246"/>
      <c r="P1" s="246"/>
      <c r="Q1" s="246"/>
      <c r="R1" s="246"/>
      <c r="S1" s="246"/>
      <c r="T1" s="246"/>
      <c r="U1" s="246"/>
      <c r="V1" s="246"/>
      <c r="W1" s="246"/>
      <c r="X1" s="246"/>
      <c r="Y1" s="246"/>
      <c r="Z1" s="246"/>
      <c r="AA1" s="246"/>
      <c r="AB1" s="246"/>
      <c r="AC1" s="246"/>
      <c r="AD1" s="240" t="s">
        <v>526</v>
      </c>
      <c r="AE1" s="241"/>
      <c r="AF1" s="242"/>
    </row>
    <row r="2" spans="1:37" ht="18" customHeight="1">
      <c r="A2" s="234"/>
      <c r="B2" s="235"/>
      <c r="C2" s="235"/>
      <c r="D2" s="235"/>
      <c r="E2" s="236"/>
      <c r="F2" s="247"/>
      <c r="G2" s="247"/>
      <c r="H2" s="247"/>
      <c r="I2" s="247"/>
      <c r="J2" s="247"/>
      <c r="K2" s="247"/>
      <c r="L2" s="247"/>
      <c r="M2" s="247"/>
      <c r="N2" s="247"/>
      <c r="O2" s="247"/>
      <c r="P2" s="247"/>
      <c r="Q2" s="247"/>
      <c r="R2" s="247"/>
      <c r="S2" s="247"/>
      <c r="T2" s="247"/>
      <c r="U2" s="247"/>
      <c r="V2" s="247"/>
      <c r="W2" s="247"/>
      <c r="X2" s="247"/>
      <c r="Y2" s="247"/>
      <c r="Z2" s="247"/>
      <c r="AA2" s="247"/>
      <c r="AB2" s="247"/>
      <c r="AC2" s="247"/>
      <c r="AD2" s="240" t="s">
        <v>525</v>
      </c>
      <c r="AE2" s="241"/>
      <c r="AF2" s="242"/>
    </row>
    <row r="3" spans="1:37" ht="18" customHeight="1">
      <c r="A3" s="234"/>
      <c r="B3" s="235"/>
      <c r="C3" s="235"/>
      <c r="D3" s="235"/>
      <c r="E3" s="236"/>
      <c r="F3" s="247"/>
      <c r="G3" s="247"/>
      <c r="H3" s="247"/>
      <c r="I3" s="247"/>
      <c r="J3" s="247"/>
      <c r="K3" s="247"/>
      <c r="L3" s="247"/>
      <c r="M3" s="247"/>
      <c r="N3" s="247"/>
      <c r="O3" s="247"/>
      <c r="P3" s="247"/>
      <c r="Q3" s="247"/>
      <c r="R3" s="247"/>
      <c r="S3" s="247"/>
      <c r="T3" s="247"/>
      <c r="U3" s="247"/>
      <c r="V3" s="247"/>
      <c r="W3" s="247"/>
      <c r="X3" s="247"/>
      <c r="Y3" s="247"/>
      <c r="Z3" s="247"/>
      <c r="AA3" s="247"/>
      <c r="AB3" s="247"/>
      <c r="AC3" s="247"/>
      <c r="AD3" s="240" t="s">
        <v>531</v>
      </c>
      <c r="AE3" s="241"/>
      <c r="AF3" s="242"/>
    </row>
    <row r="4" spans="1:37" ht="18" customHeight="1">
      <c r="A4" s="237"/>
      <c r="B4" s="238"/>
      <c r="C4" s="238"/>
      <c r="D4" s="238"/>
      <c r="E4" s="239"/>
      <c r="F4" s="248"/>
      <c r="G4" s="248"/>
      <c r="H4" s="248"/>
      <c r="I4" s="248"/>
      <c r="J4" s="248"/>
      <c r="K4" s="248"/>
      <c r="L4" s="248"/>
      <c r="M4" s="248"/>
      <c r="N4" s="248"/>
      <c r="O4" s="248"/>
      <c r="P4" s="248"/>
      <c r="Q4" s="248"/>
      <c r="R4" s="248"/>
      <c r="S4" s="248"/>
      <c r="T4" s="248"/>
      <c r="U4" s="248"/>
      <c r="V4" s="248"/>
      <c r="W4" s="248"/>
      <c r="X4" s="248"/>
      <c r="Y4" s="248"/>
      <c r="Z4" s="248"/>
      <c r="AA4" s="248"/>
      <c r="AB4" s="248"/>
      <c r="AC4" s="248"/>
      <c r="AD4" s="243" t="s">
        <v>528</v>
      </c>
      <c r="AE4" s="244"/>
      <c r="AF4" s="245"/>
    </row>
    <row r="5" spans="1:37" ht="8.1" customHeight="1">
      <c r="A5" s="249"/>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1"/>
    </row>
    <row r="6" spans="1:37" s="168" customFormat="1" ht="26.25" customHeight="1">
      <c r="A6" s="207" t="s">
        <v>451</v>
      </c>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9"/>
    </row>
    <row r="7" spans="1:37" s="165" customFormat="1" ht="22.5" customHeight="1">
      <c r="A7" s="217" t="s">
        <v>452</v>
      </c>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9"/>
    </row>
    <row r="8" spans="1:37" s="165" customFormat="1" ht="30" customHeight="1">
      <c r="A8" s="210" t="s">
        <v>453</v>
      </c>
      <c r="B8" s="210"/>
      <c r="C8" s="210"/>
      <c r="D8" s="210"/>
      <c r="E8" s="210"/>
      <c r="F8" s="210"/>
      <c r="G8" s="210"/>
      <c r="H8" s="210"/>
      <c r="I8" s="205" t="s">
        <v>454</v>
      </c>
      <c r="J8" s="205"/>
      <c r="K8" s="205"/>
      <c r="L8" s="205"/>
      <c r="M8" s="205"/>
      <c r="N8" s="205"/>
      <c r="O8" s="205"/>
      <c r="P8" s="205"/>
      <c r="Q8" s="205"/>
      <c r="R8" s="167"/>
      <c r="S8" s="205" t="s">
        <v>521</v>
      </c>
      <c r="T8" s="205"/>
      <c r="U8" s="205"/>
      <c r="V8" s="205"/>
      <c r="W8" s="205"/>
      <c r="X8" s="205"/>
      <c r="Y8" s="205"/>
      <c r="Z8" s="205"/>
      <c r="AA8" s="205"/>
      <c r="AB8" s="205"/>
      <c r="AC8" s="205"/>
      <c r="AD8" s="205"/>
      <c r="AE8" s="205"/>
      <c r="AF8" s="167"/>
      <c r="AG8" s="169"/>
      <c r="AH8" s="169"/>
      <c r="AI8" s="169"/>
      <c r="AK8" s="169"/>
    </row>
    <row r="9" spans="1:37" s="165" customFormat="1" ht="30" customHeight="1">
      <c r="A9" s="212" t="s">
        <v>455</v>
      </c>
      <c r="B9" s="212"/>
      <c r="C9" s="212"/>
      <c r="D9" s="212"/>
      <c r="E9" s="212"/>
      <c r="F9" s="212"/>
      <c r="G9" s="213" t="s">
        <v>195</v>
      </c>
      <c r="H9" s="213"/>
      <c r="I9" s="211"/>
      <c r="J9" s="191"/>
      <c r="K9" s="191"/>
      <c r="L9" s="213" t="s">
        <v>196</v>
      </c>
      <c r="M9" s="213"/>
      <c r="N9" s="170"/>
      <c r="O9" s="205" t="s">
        <v>456</v>
      </c>
      <c r="P9" s="205"/>
      <c r="Q9" s="205"/>
      <c r="R9" s="205"/>
      <c r="S9" s="205"/>
      <c r="T9" s="205"/>
      <c r="U9" s="199">
        <f>IF((N9-I9+1)=1,0,N9-I9+1)</f>
        <v>0</v>
      </c>
      <c r="V9" s="199"/>
      <c r="W9" s="199"/>
      <c r="X9" s="214" t="s">
        <v>457</v>
      </c>
      <c r="Y9" s="214"/>
      <c r="Z9" s="214"/>
      <c r="AA9" s="214"/>
      <c r="AB9" s="214"/>
      <c r="AC9" s="191"/>
      <c r="AD9" s="191"/>
      <c r="AE9" s="191"/>
      <c r="AF9" s="191"/>
    </row>
    <row r="10" spans="1:37" s="165" customFormat="1" ht="38.25" customHeight="1">
      <c r="A10" s="206" t="s">
        <v>458</v>
      </c>
      <c r="B10" s="206"/>
      <c r="C10" s="206"/>
      <c r="D10" s="206"/>
      <c r="E10" s="206"/>
      <c r="F10" s="206"/>
      <c r="G10" s="206"/>
      <c r="H10" s="206"/>
      <c r="I10" s="191"/>
      <c r="J10" s="191"/>
      <c r="K10" s="191"/>
      <c r="L10" s="199" t="s">
        <v>459</v>
      </c>
      <c r="M10" s="199"/>
      <c r="N10" s="199"/>
      <c r="O10" s="200"/>
      <c r="P10" s="200"/>
      <c r="Q10" s="200"/>
      <c r="R10" s="205" t="s">
        <v>460</v>
      </c>
      <c r="S10" s="205"/>
      <c r="T10" s="205"/>
      <c r="U10" s="202"/>
      <c r="V10" s="202"/>
      <c r="W10" s="202"/>
      <c r="X10" s="202"/>
      <c r="Y10" s="202"/>
      <c r="Z10" s="202"/>
      <c r="AA10" s="202"/>
      <c r="AB10" s="202"/>
      <c r="AC10" s="202"/>
      <c r="AD10" s="202"/>
      <c r="AE10" s="202"/>
      <c r="AF10" s="202"/>
    </row>
    <row r="11" spans="1:37" s="165" customFormat="1" ht="21.75" customHeight="1">
      <c r="A11" s="220" t="s">
        <v>461</v>
      </c>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row>
    <row r="12" spans="1:37" s="165" customFormat="1" ht="24.75" customHeight="1">
      <c r="A12" s="171" t="s">
        <v>43</v>
      </c>
      <c r="B12" s="205" t="s">
        <v>462</v>
      </c>
      <c r="C12" s="205"/>
      <c r="D12" s="205"/>
      <c r="E12" s="205"/>
      <c r="F12" s="199" t="s">
        <v>463</v>
      </c>
      <c r="G12" s="199"/>
      <c r="H12" s="199"/>
      <c r="I12" s="199"/>
      <c r="J12" s="199"/>
      <c r="K12" s="199"/>
      <c r="L12" s="199"/>
      <c r="M12" s="199"/>
      <c r="N12" s="205" t="s">
        <v>464</v>
      </c>
      <c r="O12" s="205"/>
      <c r="P12" s="199" t="s">
        <v>465</v>
      </c>
      <c r="Q12" s="199"/>
      <c r="R12" s="199"/>
      <c r="S12" s="199"/>
      <c r="T12" s="199"/>
      <c r="U12" s="199"/>
      <c r="V12" s="199"/>
      <c r="W12" s="199"/>
      <c r="X12" s="199"/>
      <c r="Y12" s="205" t="s">
        <v>466</v>
      </c>
      <c r="Z12" s="205"/>
      <c r="AA12" s="205"/>
      <c r="AB12" s="205"/>
      <c r="AC12" s="205"/>
      <c r="AD12" s="205"/>
      <c r="AE12" s="205"/>
      <c r="AF12" s="171" t="s">
        <v>467</v>
      </c>
    </row>
    <row r="13" spans="1:37" s="165" customFormat="1" ht="18"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3"/>
    </row>
    <row r="14" spans="1:37" s="165" customFormat="1" ht="19.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3"/>
    </row>
    <row r="15" spans="1:37" s="165" customFormat="1" ht="19.5" customHeight="1">
      <c r="A15" s="191"/>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3"/>
    </row>
    <row r="16" spans="1:37" s="165" customFormat="1" ht="19.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3"/>
    </row>
    <row r="17" spans="1:32" s="165" customFormat="1" ht="19.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3"/>
    </row>
    <row r="18" spans="1:32" s="165" customFormat="1" ht="19.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3"/>
    </row>
    <row r="19" spans="1:32" s="165" customFormat="1" ht="19.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3"/>
    </row>
    <row r="20" spans="1:32" s="165" customFormat="1" ht="19.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3"/>
    </row>
    <row r="21" spans="1:32" s="165" customFormat="1" ht="19.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3"/>
    </row>
    <row r="22" spans="1:32" s="165" customFormat="1" ht="19.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3"/>
    </row>
    <row r="23" spans="1:32" s="165" customFormat="1" ht="19.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3"/>
    </row>
    <row r="24" spans="1:32" s="165" customFormat="1" ht="18"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3"/>
    </row>
    <row r="25" spans="1:32" s="165" customFormat="1" ht="18"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3"/>
    </row>
    <row r="26" spans="1:32" s="165" customFormat="1" ht="18"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3"/>
    </row>
    <row r="27" spans="1:32" s="165" customFormat="1" ht="18"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3"/>
    </row>
    <row r="28" spans="1:32" s="165" customFormat="1" ht="18"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3"/>
    </row>
    <row r="29" spans="1:32" s="165" customFormat="1" ht="18"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3"/>
    </row>
    <row r="30" spans="1:32" s="165" customFormat="1" ht="18"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3"/>
    </row>
    <row r="31" spans="1:32" s="165" customFormat="1" ht="18" customHeight="1">
      <c r="A31" s="191"/>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3"/>
    </row>
    <row r="32" spans="1:32" s="165" customFormat="1" ht="18" customHeight="1">
      <c r="A32" s="191"/>
      <c r="B32" s="19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3"/>
    </row>
    <row r="33" spans="1:37" s="165" customFormat="1" ht="75.75" customHeight="1">
      <c r="A33" s="203" t="s">
        <v>468</v>
      </c>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166" t="str">
        <f>IF(SUM(AF12:AF32)&lt;&gt;100,"Numero no puede ser mayor ni menor que 100",SUM(AF12:AF32))</f>
        <v>Numero no puede ser mayor ni menor que 100</v>
      </c>
    </row>
    <row r="34" spans="1:37" s="165" customFormat="1" ht="32.25" customHeight="1">
      <c r="A34" s="201" t="s">
        <v>483</v>
      </c>
      <c r="B34" s="20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row>
    <row r="35" spans="1:37" s="165" customFormat="1" ht="34.5" customHeight="1">
      <c r="A35" s="252" t="s">
        <v>280</v>
      </c>
      <c r="B35" s="252"/>
      <c r="C35" s="200" t="s">
        <v>469</v>
      </c>
      <c r="D35" s="200"/>
      <c r="E35" s="200"/>
      <c r="F35" s="200"/>
      <c r="G35" s="200"/>
      <c r="H35" s="192" t="s">
        <v>470</v>
      </c>
      <c r="I35" s="192"/>
      <c r="J35" s="192"/>
      <c r="K35" s="192"/>
      <c r="L35" s="192"/>
      <c r="M35" s="192"/>
      <c r="N35" s="192"/>
      <c r="O35" s="215" t="s">
        <v>471</v>
      </c>
      <c r="P35" s="215"/>
      <c r="Q35" s="215"/>
      <c r="R35" s="200" t="s">
        <v>30</v>
      </c>
      <c r="S35" s="200"/>
      <c r="T35" s="200"/>
      <c r="U35" s="200"/>
      <c r="V35" s="200"/>
      <c r="W35" s="200"/>
      <c r="X35" s="200"/>
      <c r="Y35" s="200"/>
      <c r="Z35" s="200"/>
      <c r="AA35" s="200"/>
      <c r="AB35" s="200" t="s">
        <v>472</v>
      </c>
      <c r="AC35" s="200"/>
      <c r="AD35" s="200"/>
      <c r="AE35" s="200"/>
      <c r="AF35" s="200"/>
    </row>
    <row r="36" spans="1:37" s="165" customFormat="1" ht="168" customHeight="1">
      <c r="A36" s="204">
        <v>1</v>
      </c>
      <c r="B36" s="204"/>
      <c r="C36" s="205">
        <f>+AC9</f>
        <v>0</v>
      </c>
      <c r="D36" s="205"/>
      <c r="E36" s="205"/>
      <c r="F36" s="205"/>
      <c r="G36" s="205"/>
      <c r="H36" s="192"/>
      <c r="I36" s="192"/>
      <c r="J36" s="192"/>
      <c r="K36" s="192"/>
      <c r="L36" s="192"/>
      <c r="M36" s="192"/>
      <c r="N36" s="192"/>
      <c r="O36" s="221" t="str">
        <f>IF(H36="","",IF(H36='lista de selecciones'!$A$3,'lista de selecciones'!$A$1,IF(H36='lista de selecciones'!$A$4,'lista de selecciones'!$A$1,IF(H36='lista de selecciones'!$A$5,'lista de selecciones'!$A$1,IF(H36='lista de selecciones'!$A$6,'lista de selecciones'!$A$1,IF(H36='lista de selecciones'!A7,'lista de selecciones'!A1,IF(H36='lista de selecciones'!$A$8,'lista de selecciones'!$A$1,'lista de selecciones'!$B$1)))))))</f>
        <v/>
      </c>
      <c r="P36" s="221"/>
      <c r="Q36" s="221"/>
      <c r="R36" s="216" t="str">
        <f>IFERROR(VLOOKUP(H36,Hoja2!$C$2:$D$24,2,0),"")</f>
        <v/>
      </c>
      <c r="S36" s="216"/>
      <c r="T36" s="216"/>
      <c r="U36" s="216"/>
      <c r="V36" s="216"/>
      <c r="W36" s="216"/>
      <c r="X36" s="216"/>
      <c r="Y36" s="216"/>
      <c r="Z36" s="216"/>
      <c r="AA36" s="216"/>
      <c r="AB36" s="215"/>
      <c r="AC36" s="215"/>
      <c r="AD36" s="215"/>
      <c r="AE36" s="215"/>
      <c r="AF36" s="215"/>
    </row>
    <row r="37" spans="1:37" s="165" customFormat="1" ht="157.5" customHeight="1">
      <c r="A37" s="204">
        <v>2</v>
      </c>
      <c r="B37" s="204"/>
      <c r="C37" s="205">
        <f>C36</f>
        <v>0</v>
      </c>
      <c r="D37" s="205"/>
      <c r="E37" s="205"/>
      <c r="F37" s="205"/>
      <c r="G37" s="205"/>
      <c r="H37" s="192"/>
      <c r="I37" s="192"/>
      <c r="J37" s="192"/>
      <c r="K37" s="192"/>
      <c r="L37" s="192"/>
      <c r="M37" s="192"/>
      <c r="N37" s="192"/>
      <c r="O37" s="221" t="str">
        <f>IF(H37="","",IF(H37='lista de selecciones'!$A$3,'lista de selecciones'!$A$1,IF(H37='lista de selecciones'!$A$4,'lista de selecciones'!$A$1,IF(H37='lista de selecciones'!$A$5,'lista de selecciones'!$A$1,IF(H37='lista de selecciones'!$A$6,'lista de selecciones'!$A$1,IF(H37='lista de selecciones'!A8,'lista de selecciones'!A2,IF(H37='lista de selecciones'!$A$8,'lista de selecciones'!$A$1,'lista de selecciones'!$B$1)))))))</f>
        <v/>
      </c>
      <c r="P37" s="221"/>
      <c r="Q37" s="221"/>
      <c r="R37" s="216" t="str">
        <f>IFERROR(VLOOKUP(H37,Hoja2!$C$2:$D$24,2,0),"")</f>
        <v/>
      </c>
      <c r="S37" s="216"/>
      <c r="T37" s="216"/>
      <c r="U37" s="216"/>
      <c r="V37" s="216"/>
      <c r="W37" s="216"/>
      <c r="X37" s="216"/>
      <c r="Y37" s="216"/>
      <c r="Z37" s="216"/>
      <c r="AA37" s="216"/>
      <c r="AB37" s="215"/>
      <c r="AC37" s="215"/>
      <c r="AD37" s="215"/>
      <c r="AE37" s="215"/>
      <c r="AF37" s="215"/>
    </row>
    <row r="38" spans="1:37" s="165" customFormat="1" ht="158.25" customHeight="1">
      <c r="A38" s="204">
        <v>3</v>
      </c>
      <c r="B38" s="204"/>
      <c r="C38" s="205">
        <f>C36</f>
        <v>0</v>
      </c>
      <c r="D38" s="205"/>
      <c r="E38" s="205"/>
      <c r="F38" s="205"/>
      <c r="G38" s="205"/>
      <c r="H38" s="192"/>
      <c r="I38" s="192"/>
      <c r="J38" s="192"/>
      <c r="K38" s="192"/>
      <c r="L38" s="192"/>
      <c r="M38" s="192"/>
      <c r="N38" s="192"/>
      <c r="O38" s="221" t="str">
        <f>IF(H38="","",IF(H38='lista de selecciones'!$A$3,'lista de selecciones'!$A$1,IF(H38='lista de selecciones'!$A$4,'lista de selecciones'!$A$1,IF(H38='lista de selecciones'!$A$5,'lista de selecciones'!$A$1,IF(H38='lista de selecciones'!$A$6,'lista de selecciones'!$A$1,IF(H38='lista de selecciones'!A9,'lista de selecciones'!A3,IF(H38='lista de selecciones'!$A$8,'lista de selecciones'!$A$1,'lista de selecciones'!$B$1)))))))</f>
        <v/>
      </c>
      <c r="P38" s="221"/>
      <c r="Q38" s="221"/>
      <c r="R38" s="216" t="str">
        <f>IFERROR(VLOOKUP(H38,Hoja2!$C$2:$D$24,2,0),"")</f>
        <v/>
      </c>
      <c r="S38" s="216"/>
      <c r="T38" s="216"/>
      <c r="U38" s="216"/>
      <c r="V38" s="216"/>
      <c r="W38" s="216"/>
      <c r="X38" s="216"/>
      <c r="Y38" s="216"/>
      <c r="Z38" s="216"/>
      <c r="AA38" s="216"/>
      <c r="AB38" s="215"/>
      <c r="AC38" s="215"/>
      <c r="AD38" s="215"/>
      <c r="AE38" s="215"/>
      <c r="AF38" s="215"/>
    </row>
    <row r="39" spans="1:37" s="165" customFormat="1" ht="122.25" customHeight="1">
      <c r="A39" s="204">
        <v>4</v>
      </c>
      <c r="B39" s="204"/>
      <c r="C39" s="205">
        <f>C37</f>
        <v>0</v>
      </c>
      <c r="D39" s="205"/>
      <c r="E39" s="205"/>
      <c r="F39" s="205"/>
      <c r="G39" s="205"/>
      <c r="H39" s="192"/>
      <c r="I39" s="192"/>
      <c r="J39" s="192"/>
      <c r="K39" s="192"/>
      <c r="L39" s="192"/>
      <c r="M39" s="192"/>
      <c r="N39" s="192"/>
      <c r="O39" s="221" t="str">
        <f>IF(H39="","",IF(H39='lista de selecciones'!$A$3,'lista de selecciones'!$A$1,IF(H39='lista de selecciones'!$A$4,'lista de selecciones'!$A$1,IF(H39='lista de selecciones'!$A$5,'lista de selecciones'!$A$1,IF(H39='lista de selecciones'!$A$6,'lista de selecciones'!$A$1,IF(H39='lista de selecciones'!A10,'lista de selecciones'!A4,IF(H39='lista de selecciones'!$A$8,'lista de selecciones'!$A$1,'lista de selecciones'!$B$1)))))))</f>
        <v/>
      </c>
      <c r="P39" s="221"/>
      <c r="Q39" s="221"/>
      <c r="R39" s="216" t="str">
        <f>IFERROR(VLOOKUP(H39,Hoja2!$C$2:$D$24,2,0),"")</f>
        <v/>
      </c>
      <c r="S39" s="216"/>
      <c r="T39" s="216"/>
      <c r="U39" s="216"/>
      <c r="V39" s="216"/>
      <c r="W39" s="216"/>
      <c r="X39" s="216"/>
      <c r="Y39" s="216"/>
      <c r="Z39" s="216"/>
      <c r="AA39" s="216"/>
      <c r="AB39" s="215"/>
      <c r="AC39" s="215"/>
      <c r="AD39" s="215"/>
      <c r="AE39" s="215"/>
      <c r="AF39" s="215"/>
    </row>
    <row r="40" spans="1:37" s="165" customFormat="1" ht="12" customHeight="1">
      <c r="A40" s="205"/>
      <c r="B40" s="205"/>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row>
    <row r="41" spans="1:37" s="165" customFormat="1" ht="27" customHeight="1">
      <c r="A41" s="201" t="s">
        <v>473</v>
      </c>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row>
    <row r="42" spans="1:37" s="165" customFormat="1" ht="27" customHeight="1">
      <c r="A42" s="198"/>
      <c r="B42" s="198"/>
      <c r="C42" s="198"/>
      <c r="D42" s="198"/>
      <c r="E42" s="198"/>
      <c r="F42" s="198"/>
      <c r="G42" s="198"/>
      <c r="H42" s="198"/>
      <c r="I42" s="198"/>
      <c r="J42" s="198" t="s">
        <v>474</v>
      </c>
      <c r="K42" s="198"/>
      <c r="L42" s="198"/>
      <c r="M42" s="198"/>
      <c r="N42" s="198"/>
      <c r="O42" s="198"/>
      <c r="P42" s="198" t="s">
        <v>475</v>
      </c>
      <c r="Q42" s="198"/>
      <c r="R42" s="198"/>
      <c r="S42" s="198"/>
      <c r="T42" s="198"/>
      <c r="U42" s="198"/>
      <c r="V42" s="198"/>
      <c r="W42" s="198"/>
      <c r="X42" s="198"/>
      <c r="Y42" s="198"/>
      <c r="Z42" s="198" t="s">
        <v>476</v>
      </c>
      <c r="AA42" s="198"/>
      <c r="AB42" s="198"/>
      <c r="AC42" s="198"/>
      <c r="AD42" s="198"/>
      <c r="AE42" s="198"/>
      <c r="AF42" s="198"/>
      <c r="AG42" s="169"/>
      <c r="AH42" s="131"/>
      <c r="AI42" s="131"/>
      <c r="AK42" s="132"/>
    </row>
    <row r="43" spans="1:37" s="165" customFormat="1" ht="34.5" customHeight="1">
      <c r="A43" s="195" t="s">
        <v>477</v>
      </c>
      <c r="B43" s="196"/>
      <c r="C43" s="196"/>
      <c r="D43" s="196"/>
      <c r="E43" s="196"/>
      <c r="F43" s="196"/>
      <c r="G43" s="196"/>
      <c r="H43" s="196"/>
      <c r="I43" s="197"/>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69"/>
      <c r="AH43" s="131"/>
      <c r="AI43" s="131"/>
      <c r="AK43" s="132"/>
    </row>
    <row r="44" spans="1:37" s="165" customFormat="1" ht="34.5" customHeight="1">
      <c r="A44" s="195" t="s">
        <v>478</v>
      </c>
      <c r="B44" s="196"/>
      <c r="C44" s="196"/>
      <c r="D44" s="196"/>
      <c r="E44" s="196"/>
      <c r="F44" s="196"/>
      <c r="G44" s="196"/>
      <c r="H44" s="196"/>
      <c r="I44" s="197"/>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69"/>
      <c r="AH44" s="169"/>
      <c r="AI44" s="172"/>
      <c r="AK44" s="172"/>
    </row>
    <row r="45" spans="1:37" s="165" customFormat="1" ht="32.25" customHeight="1">
      <c r="A45" s="195" t="s">
        <v>479</v>
      </c>
      <c r="B45" s="196"/>
      <c r="C45" s="196"/>
      <c r="D45" s="196"/>
      <c r="E45" s="196"/>
      <c r="F45" s="196"/>
      <c r="G45" s="196"/>
      <c r="H45" s="196"/>
      <c r="I45" s="197"/>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69"/>
      <c r="AH45" s="169"/>
      <c r="AI45" s="169"/>
      <c r="AK45" s="169"/>
    </row>
    <row r="46" spans="1:37" s="165" customFormat="1" ht="25.5" customHeight="1">
      <c r="A46" s="195" t="s">
        <v>480</v>
      </c>
      <c r="B46" s="196"/>
      <c r="C46" s="196"/>
      <c r="D46" s="196"/>
      <c r="E46" s="196"/>
      <c r="F46" s="196"/>
      <c r="G46" s="196"/>
      <c r="H46" s="196"/>
      <c r="I46" s="197"/>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69"/>
      <c r="AH46" s="169"/>
      <c r="AI46" s="169"/>
      <c r="AK46" s="169"/>
    </row>
    <row r="47" spans="1:37" s="165" customFormat="1" ht="36.75" customHeight="1">
      <c r="A47" s="195" t="s">
        <v>78</v>
      </c>
      <c r="B47" s="196"/>
      <c r="C47" s="196"/>
      <c r="D47" s="196"/>
      <c r="E47" s="196"/>
      <c r="F47" s="196"/>
      <c r="G47" s="196"/>
      <c r="H47" s="196"/>
      <c r="I47" s="197"/>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69"/>
      <c r="AH47" s="169"/>
      <c r="AI47" s="169"/>
      <c r="AK47" s="169"/>
    </row>
    <row r="48" spans="1:37" s="165" customFormat="1" ht="31.5" customHeight="1">
      <c r="A48" s="195" t="s">
        <v>481</v>
      </c>
      <c r="B48" s="196"/>
      <c r="C48" s="196"/>
      <c r="D48" s="196"/>
      <c r="E48" s="196"/>
      <c r="F48" s="196"/>
      <c r="G48" s="196"/>
      <c r="H48" s="196"/>
      <c r="I48" s="197"/>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69"/>
      <c r="AH48" s="169"/>
      <c r="AI48" s="169"/>
      <c r="AK48" s="169"/>
    </row>
    <row r="49" spans="1:37" s="165" customFormat="1" ht="21" customHeight="1">
      <c r="A49" s="201" t="s">
        <v>523</v>
      </c>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173"/>
      <c r="AH49" s="173"/>
      <c r="AI49" s="173"/>
      <c r="AK49" s="173"/>
    </row>
    <row r="50" spans="1:37" s="165" customFormat="1" ht="27.75" customHeight="1">
      <c r="A50" s="222"/>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4"/>
      <c r="AG50" s="173"/>
      <c r="AH50" s="173"/>
      <c r="AI50" s="173"/>
      <c r="AK50" s="173"/>
    </row>
    <row r="51" spans="1:37" s="165" customFormat="1" ht="14.45" customHeight="1">
      <c r="A51" s="225"/>
      <c r="B51" s="226"/>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7"/>
      <c r="AG51" s="169"/>
      <c r="AH51" s="169"/>
      <c r="AI51" s="169"/>
      <c r="AK51" s="169"/>
    </row>
    <row r="52" spans="1:37" s="165" customFormat="1" ht="14.45" customHeight="1">
      <c r="A52" s="225"/>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7"/>
      <c r="AG52" s="169"/>
      <c r="AH52" s="169"/>
      <c r="AI52" s="169"/>
      <c r="AK52" s="169"/>
    </row>
    <row r="53" spans="1:37" s="165" customFormat="1" ht="14.45" customHeight="1">
      <c r="A53" s="225"/>
      <c r="B53" s="226"/>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7"/>
      <c r="AG53" s="169"/>
      <c r="AH53" s="169"/>
      <c r="AI53" s="169"/>
      <c r="AK53" s="169"/>
    </row>
    <row r="54" spans="1:37" s="165" customFormat="1" ht="14.45" customHeight="1">
      <c r="A54" s="225"/>
      <c r="B54" s="226"/>
      <c r="C54" s="226"/>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7"/>
      <c r="AG54" s="169"/>
      <c r="AH54" s="169"/>
      <c r="AI54" s="169"/>
      <c r="AK54" s="169"/>
    </row>
    <row r="55" spans="1:37" s="165" customFormat="1" ht="14.45" customHeight="1">
      <c r="A55" s="225"/>
      <c r="B55" s="226"/>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7"/>
      <c r="AG55" s="169"/>
      <c r="AH55" s="169"/>
      <c r="AI55" s="169"/>
      <c r="AK55" s="169"/>
    </row>
    <row r="56" spans="1:37" s="165" customFormat="1" ht="14.45" customHeight="1">
      <c r="A56" s="228"/>
      <c r="B56" s="229"/>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30"/>
      <c r="AG56" s="169"/>
      <c r="AH56" s="169"/>
      <c r="AI56" s="169"/>
      <c r="AK56" s="169"/>
    </row>
  </sheetData>
  <sheetProtection formatCells="0" formatColumns="0" formatRows="0"/>
  <mergeCells count="145">
    <mergeCell ref="A49:AF49"/>
    <mergeCell ref="A50:AF56"/>
    <mergeCell ref="A1:E4"/>
    <mergeCell ref="AD1:AF1"/>
    <mergeCell ref="AD2:AF2"/>
    <mergeCell ref="AD3:AF3"/>
    <mergeCell ref="AD4:AF4"/>
    <mergeCell ref="F1:AC4"/>
    <mergeCell ref="A5:AF5"/>
    <mergeCell ref="A45:I45"/>
    <mergeCell ref="J46:O46"/>
    <mergeCell ref="AB37:AF37"/>
    <mergeCell ref="AB38:AF38"/>
    <mergeCell ref="AB39:AF39"/>
    <mergeCell ref="O36:Q36"/>
    <mergeCell ref="O37:Q37"/>
    <mergeCell ref="A35:B35"/>
    <mergeCell ref="A36:B36"/>
    <mergeCell ref="H36:N36"/>
    <mergeCell ref="H35:N35"/>
    <mergeCell ref="O35:Q35"/>
    <mergeCell ref="C35:G35"/>
    <mergeCell ref="A41:AF41"/>
    <mergeCell ref="P43:Y43"/>
    <mergeCell ref="H37:N37"/>
    <mergeCell ref="H38:N38"/>
    <mergeCell ref="H39:N39"/>
    <mergeCell ref="AB35:AF35"/>
    <mergeCell ref="AB36:AF36"/>
    <mergeCell ref="R36:AA36"/>
    <mergeCell ref="R37:AA37"/>
    <mergeCell ref="R38:AA38"/>
    <mergeCell ref="A7:AF7"/>
    <mergeCell ref="S8:AE8"/>
    <mergeCell ref="B12:E12"/>
    <mergeCell ref="A11:AF11"/>
    <mergeCell ref="Y12:AE12"/>
    <mergeCell ref="F12:M12"/>
    <mergeCell ref="O38:Q38"/>
    <mergeCell ref="O39:Q39"/>
    <mergeCell ref="R35:AA35"/>
    <mergeCell ref="R39:AA39"/>
    <mergeCell ref="N13:O13"/>
    <mergeCell ref="N14:O14"/>
    <mergeCell ref="P12:X12"/>
    <mergeCell ref="N24:O24"/>
    <mergeCell ref="N25:O25"/>
    <mergeCell ref="N12:O12"/>
    <mergeCell ref="A6:AF6"/>
    <mergeCell ref="A8:H8"/>
    <mergeCell ref="I8:Q8"/>
    <mergeCell ref="I9:K9"/>
    <mergeCell ref="A9:F9"/>
    <mergeCell ref="G9:H9"/>
    <mergeCell ref="L9:M9"/>
    <mergeCell ref="O9:T9"/>
    <mergeCell ref="U9:W9"/>
    <mergeCell ref="X9:AB9"/>
    <mergeCell ref="AC9:AF9"/>
    <mergeCell ref="AF13:AF16"/>
    <mergeCell ref="A17:A20"/>
    <mergeCell ref="B17:E20"/>
    <mergeCell ref="F17:M20"/>
    <mergeCell ref="P17:X20"/>
    <mergeCell ref="Y17:AE20"/>
    <mergeCell ref="AF17:AF20"/>
    <mergeCell ref="A21:A24"/>
    <mergeCell ref="B21:E24"/>
    <mergeCell ref="F21:M24"/>
    <mergeCell ref="P21:X24"/>
    <mergeCell ref="Y21:AE24"/>
    <mergeCell ref="AF21:AF24"/>
    <mergeCell ref="N23:O23"/>
    <mergeCell ref="A13:A16"/>
    <mergeCell ref="B13:E16"/>
    <mergeCell ref="F13:M16"/>
    <mergeCell ref="P13:X16"/>
    <mergeCell ref="Y13:AE16"/>
    <mergeCell ref="N21:O21"/>
    <mergeCell ref="N22:O22"/>
    <mergeCell ref="L10:N10"/>
    <mergeCell ref="O10:Q10"/>
    <mergeCell ref="A34:AF34"/>
    <mergeCell ref="U10:AF10"/>
    <mergeCell ref="A33:AE33"/>
    <mergeCell ref="A38:B38"/>
    <mergeCell ref="A39:B39"/>
    <mergeCell ref="A37:B37"/>
    <mergeCell ref="A40:B40"/>
    <mergeCell ref="C40:AF40"/>
    <mergeCell ref="C36:G36"/>
    <mergeCell ref="C37:G37"/>
    <mergeCell ref="C38:G38"/>
    <mergeCell ref="C39:G39"/>
    <mergeCell ref="A10:H10"/>
    <mergeCell ref="I10:K10"/>
    <mergeCell ref="R10:T10"/>
    <mergeCell ref="N18:O18"/>
    <mergeCell ref="N15:O15"/>
    <mergeCell ref="N16:O16"/>
    <mergeCell ref="N29:O29"/>
    <mergeCell ref="N30:O30"/>
    <mergeCell ref="N31:O31"/>
    <mergeCell ref="N32:O32"/>
    <mergeCell ref="J48:AF48"/>
    <mergeCell ref="P47:Y47"/>
    <mergeCell ref="P44:Y44"/>
    <mergeCell ref="A47:I47"/>
    <mergeCell ref="P45:Y45"/>
    <mergeCell ref="Z45:AF45"/>
    <mergeCell ref="P42:Y42"/>
    <mergeCell ref="Z44:AF44"/>
    <mergeCell ref="Z43:AF43"/>
    <mergeCell ref="A43:I43"/>
    <mergeCell ref="J47:O47"/>
    <mergeCell ref="Z42:AF42"/>
    <mergeCell ref="J43:O43"/>
    <mergeCell ref="A42:I42"/>
    <mergeCell ref="Z47:AF47"/>
    <mergeCell ref="J45:O45"/>
    <mergeCell ref="J42:O42"/>
    <mergeCell ref="A44:I44"/>
    <mergeCell ref="J44:O44"/>
    <mergeCell ref="A46:I46"/>
    <mergeCell ref="P46:Y46"/>
    <mergeCell ref="Z46:AF46"/>
    <mergeCell ref="A48:I48"/>
    <mergeCell ref="A29:A32"/>
    <mergeCell ref="B29:E32"/>
    <mergeCell ref="F29:M32"/>
    <mergeCell ref="P29:X32"/>
    <mergeCell ref="Y29:AE32"/>
    <mergeCell ref="AF29:AF32"/>
    <mergeCell ref="N19:O19"/>
    <mergeCell ref="N20:O20"/>
    <mergeCell ref="N17:O17"/>
    <mergeCell ref="A25:A28"/>
    <mergeCell ref="B25:E28"/>
    <mergeCell ref="F25:M28"/>
    <mergeCell ref="P25:X28"/>
    <mergeCell ref="Y25:AE28"/>
    <mergeCell ref="AF25:AF28"/>
    <mergeCell ref="N26:O26"/>
    <mergeCell ref="N27:O27"/>
    <mergeCell ref="N28:O28"/>
  </mergeCells>
  <conditionalFormatting sqref="C36:G39">
    <cfRule type="containsText" dxfId="25" priority="19" operator="containsText" text="0">
      <formula>NOT(ISERROR(SEARCH("0",C36)))</formula>
    </cfRule>
  </conditionalFormatting>
  <conditionalFormatting sqref="R36:R39 AB36:AB39">
    <cfRule type="containsErrors" dxfId="20" priority="22">
      <formula>ISERROR(R36)</formula>
    </cfRule>
    <cfRule type="containsErrors" dxfId="19" priority="23">
      <formula>ISERROR(R36)</formula>
    </cfRule>
  </conditionalFormatting>
  <conditionalFormatting sqref="U9:W9">
    <cfRule type="containsText" dxfId="18" priority="18" operator="containsText" text="0">
      <formula>NOT(ISERROR(SEARCH("0",U9)))</formula>
    </cfRule>
  </conditionalFormatting>
  <dataValidations count="7">
    <dataValidation type="list" allowBlank="1" showInputMessage="1" showErrorMessage="1" sqref="AC9:AF9" xr:uid="{00000000-0002-0000-0100-000000000000}">
      <formula1>Niveles</formula1>
    </dataValidation>
    <dataValidation type="list" allowBlank="1" showInputMessage="1" showErrorMessage="1" sqref="H37:H39 H36:N36" xr:uid="{00000000-0002-0000-0100-000001000000}">
      <formula1>INDIRECT($C$36)</formula1>
    </dataValidation>
    <dataValidation type="custom" showInputMessage="1" showErrorMessage="1" error="Por favor diligenciar la casilla DESDE" sqref="N9" xr:uid="{00000000-0002-0000-0100-000002000000}">
      <formula1>+$I$9&lt;&gt;""</formula1>
    </dataValidation>
    <dataValidation type="custom" showInputMessage="1" showErrorMessage="1" error="Por favor diligenciar la casilla NIVEL DE EMPLEO" sqref="I10:K10 A13 O10:Q10" xr:uid="{00000000-0002-0000-0100-000003000000}">
      <formula1>+$AC$9&lt;&gt;""</formula1>
    </dataValidation>
    <dataValidation type="custom" showInputMessage="1" showErrorMessage="1" error="Por favor diligenciar la casilla No. " sqref="F13 F17 F21 F25 F29" xr:uid="{00000000-0002-0000-0100-000004000000}">
      <formula1>$A$13&lt;&gt;""</formula1>
    </dataValidation>
    <dataValidation type="custom" showInputMessage="1" showErrorMessage="1" error="Por favor diligenciar la casilla COMPROMISOS LABORALES" sqref="J43:Y43" xr:uid="{00000000-0002-0000-0100-000005000000}">
      <formula1>+$F$13&lt;&gt;""</formula1>
    </dataValidation>
    <dataValidation type="custom" showInputMessage="1" showErrorMessage="1" error="Por favor diligenciar la casilla DEPENDENCIA DEL SEGUNDO EVALUADOR" sqref="J48:AF48" xr:uid="{00000000-0002-0000-0100-000006000000}">
      <formula1>+$Z$46&lt;&gt;""</formula1>
    </dataValidation>
  </dataValidations>
  <pageMargins left="0.70866141732283472" right="0.70866141732283472" top="0.74803149606299213" bottom="0.74803149606299213" header="0.31496062992125984" footer="0.31496062992125984"/>
  <pageSetup scale="47" fitToHeight="2" orientation="landscape" r:id="rId1"/>
  <headerFooter>
    <oddFooter>&amp;C&amp;"Arial,Normal"&amp;10Si este documento se encuentre impreso no se garantiza su vigencia.</oddFooter>
  </headerFooter>
  <rowBreaks count="1" manualBreakCount="1">
    <brk id="33" max="31"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4" operator="containsText" id="{FB02A376-275E-4E68-B4F6-F225B6CEBFCB}">
            <xm:f>NOT(ISERROR(SEARCH($O$36,O36)))</xm:f>
            <xm:f>$O$36</xm:f>
            <x14:dxf>
              <font>
                <color auto="1"/>
              </font>
            </x14:dxf>
          </x14:cfRule>
          <x14:cfRule type="containsText" priority="35" operator="containsText" id="{61A0B56B-7163-4504-88EC-38C19F0BFFC0}">
            <xm:f>NOT(ISERROR(SEARCH($O$36,O36)))</xm:f>
            <xm:f>$O$36</xm:f>
            <x14:dxf>
              <font>
                <color theme="6" tint="0.59996337778862885"/>
              </font>
            </x14:dxf>
          </x14:cfRule>
          <x14:cfRule type="containsText" priority="36" operator="containsText" id="{183B4390-D0DC-47BA-BC8A-D7413EB68F62}">
            <xm:f>NOT(ISERROR(SEARCH($O$36,O36)))</xm:f>
            <xm:f>$O$36</xm:f>
            <x14:dxf>
              <font>
                <color theme="6" tint="0.39994506668294322"/>
              </font>
            </x14:dxf>
          </x14:cfRule>
          <x14:cfRule type="containsText" priority="37" operator="containsText" id="{8CF5179D-8981-4504-9A1A-CE3C7250F10E}">
            <xm:f>NOT(ISERROR(SEARCH($O$36,O36)))</xm:f>
            <xm:f>$O$36</xm:f>
            <x14:dxf>
              <font>
                <color theme="0"/>
              </font>
            </x14:dxf>
          </x14:cfRule>
          <xm:sqref>O36:O39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7000000}">
          <x14:formula1>
            <xm:f>'lista de selecciones'!$A$153:$A$155</xm:f>
          </x14:formula1>
          <xm:sqref>U10:AF10</xm:sqref>
        </x14:dataValidation>
        <x14:dataValidation type="list" allowBlank="1" showInputMessage="1" showErrorMessage="1" xr:uid="{00000000-0002-0000-0100-000008000000}">
          <x14:formula1>
            <xm:f>'lista de selecciones'!$A$175:$A$177</xm:f>
          </x14:formula1>
          <xm:sqref>B13 B17 B21 B25 B29</xm:sqref>
        </x14:dataValidation>
        <x14:dataValidation type="list" allowBlank="1" showInputMessage="1" showErrorMessage="1" xr:uid="{00000000-0002-0000-0100-000009000000}">
          <x14:formula1>
            <xm:f>'lista de selecciones'!$A$194:$A$197</xm:f>
          </x14:formula1>
          <xm:sqref>N14:O32</xm:sqref>
        </x14:dataValidation>
        <x14:dataValidation type="list" allowBlank="1" showInputMessage="1" showErrorMessage="1" xr:uid="{00000000-0002-0000-0100-00000A000000}">
          <x14:formula1>
            <xm:f>'lista de selecciones'!A194:A197</xm:f>
          </x14:formula1>
          <xm:sqref>N13:O13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T61"/>
  <sheetViews>
    <sheetView topLeftCell="A26" zoomScale="80" zoomScaleNormal="80" workbookViewId="0">
      <selection activeCell="L30" sqref="L30:S32"/>
    </sheetView>
  </sheetViews>
  <sheetFormatPr baseColWidth="10" defaultRowHeight="15"/>
  <sheetData>
    <row r="2" spans="1:19" ht="22.5" customHeight="1">
      <c r="A2" s="663" t="s">
        <v>138</v>
      </c>
      <c r="B2" s="663"/>
      <c r="C2" s="663"/>
      <c r="D2" s="663"/>
      <c r="E2" s="663"/>
      <c r="F2" s="663"/>
      <c r="G2" s="663"/>
      <c r="H2" s="663"/>
      <c r="I2" s="663"/>
      <c r="J2" s="663"/>
      <c r="K2" s="663"/>
      <c r="L2" s="663"/>
      <c r="M2" s="663"/>
      <c r="N2" s="663"/>
      <c r="O2" s="663"/>
      <c r="P2" s="663"/>
      <c r="Q2" s="663"/>
      <c r="R2" s="663"/>
      <c r="S2" s="663"/>
    </row>
    <row r="3" spans="1:19" ht="15" customHeight="1">
      <c r="A3" s="673" t="s">
        <v>139</v>
      </c>
      <c r="B3" s="674"/>
      <c r="C3" s="674"/>
      <c r="D3" s="675"/>
      <c r="E3" s="693" t="s">
        <v>140</v>
      </c>
      <c r="F3" s="674"/>
      <c r="G3" s="674"/>
      <c r="H3" s="674"/>
      <c r="I3" s="675"/>
      <c r="J3" s="693" t="s">
        <v>141</v>
      </c>
      <c r="K3" s="675"/>
      <c r="L3" s="684" t="s">
        <v>145</v>
      </c>
      <c r="M3" s="685"/>
      <c r="N3" s="685"/>
      <c r="O3" s="685"/>
      <c r="P3" s="685"/>
      <c r="Q3" s="685"/>
      <c r="R3" s="685"/>
      <c r="S3" s="686"/>
    </row>
    <row r="4" spans="1:19" ht="15" customHeight="1">
      <c r="A4" s="673"/>
      <c r="B4" s="674"/>
      <c r="C4" s="674"/>
      <c r="D4" s="675"/>
      <c r="E4" s="693"/>
      <c r="F4" s="674"/>
      <c r="G4" s="674"/>
      <c r="H4" s="674"/>
      <c r="I4" s="675"/>
      <c r="J4" s="693"/>
      <c r="K4" s="675"/>
      <c r="L4" s="687"/>
      <c r="M4" s="688"/>
      <c r="N4" s="688"/>
      <c r="O4" s="688"/>
      <c r="P4" s="688"/>
      <c r="Q4" s="688"/>
      <c r="R4" s="688"/>
      <c r="S4" s="689"/>
    </row>
    <row r="5" spans="1:19" ht="33.75" customHeight="1">
      <c r="A5" s="673"/>
      <c r="B5" s="674"/>
      <c r="C5" s="674"/>
      <c r="D5" s="675"/>
      <c r="E5" s="693"/>
      <c r="F5" s="674"/>
      <c r="G5" s="674"/>
      <c r="H5" s="674"/>
      <c r="I5" s="675"/>
      <c r="J5" s="693"/>
      <c r="K5" s="675"/>
      <c r="L5" s="690" t="s">
        <v>146</v>
      </c>
      <c r="M5" s="690"/>
      <c r="N5" s="690"/>
      <c r="O5" s="690"/>
      <c r="P5" s="690" t="s">
        <v>147</v>
      </c>
      <c r="Q5" s="690"/>
      <c r="R5" s="690"/>
      <c r="S5" s="690"/>
    </row>
    <row r="6" spans="1:19" ht="15" customHeight="1">
      <c r="A6" s="676"/>
      <c r="B6" s="677"/>
      <c r="C6" s="677"/>
      <c r="D6" s="678"/>
      <c r="E6" s="694"/>
      <c r="F6" s="677"/>
      <c r="G6" s="677"/>
      <c r="H6" s="677"/>
      <c r="I6" s="678"/>
      <c r="J6" s="694"/>
      <c r="K6" s="678"/>
      <c r="L6" s="691" t="s">
        <v>148</v>
      </c>
      <c r="M6" s="692"/>
      <c r="N6" s="691" t="s">
        <v>149</v>
      </c>
      <c r="O6" s="692"/>
      <c r="P6" s="691" t="s">
        <v>148</v>
      </c>
      <c r="Q6" s="692"/>
      <c r="R6" s="691" t="s">
        <v>149</v>
      </c>
      <c r="S6" s="692"/>
    </row>
    <row r="7" spans="1:19" ht="22.5" customHeight="1">
      <c r="A7" s="479" t="str">
        <f>'[2]F2. COMP. LAB Y COM COMPOR'!A11</f>
        <v>I. IDENTIFICACIÓN DEL EVALUADO</v>
      </c>
      <c r="B7" s="480"/>
      <c r="C7" s="480"/>
      <c r="D7" s="481"/>
      <c r="E7" s="479">
        <f>'[2]F2. COMP. LAB Y COM COMPOR'!H11</f>
        <v>0</v>
      </c>
      <c r="F7" s="480"/>
      <c r="G7" s="480"/>
      <c r="H7" s="480"/>
      <c r="I7" s="481"/>
      <c r="J7" s="466">
        <v>1</v>
      </c>
      <c r="K7" s="467"/>
      <c r="L7" s="470"/>
      <c r="M7" s="470"/>
      <c r="N7" s="665">
        <f>$J7*L7</f>
        <v>0</v>
      </c>
      <c r="O7" s="666"/>
      <c r="P7" s="470">
        <v>100</v>
      </c>
      <c r="Q7" s="470"/>
      <c r="R7" s="665">
        <f>$J7*P7</f>
        <v>100</v>
      </c>
      <c r="S7" s="666"/>
    </row>
    <row r="8" spans="1:19" ht="23.25" customHeight="1">
      <c r="A8" s="482"/>
      <c r="B8" s="483"/>
      <c r="C8" s="483"/>
      <c r="D8" s="484"/>
      <c r="E8" s="482"/>
      <c r="F8" s="483"/>
      <c r="G8" s="483"/>
      <c r="H8" s="483"/>
      <c r="I8" s="484"/>
      <c r="J8" s="468"/>
      <c r="K8" s="469"/>
      <c r="L8" s="470"/>
      <c r="M8" s="470"/>
      <c r="N8" s="667"/>
      <c r="O8" s="668"/>
      <c r="P8" s="470"/>
      <c r="Q8" s="470"/>
      <c r="R8" s="667"/>
      <c r="S8" s="668"/>
    </row>
    <row r="9" spans="1:19" ht="22.5" customHeight="1">
      <c r="A9" s="464" t="str">
        <f>'[2]F2. COMP. LAB Y COM COMPOR'!A13</f>
        <v>CEDULA DE CIUDADANIA</v>
      </c>
      <c r="B9" s="465"/>
      <c r="C9" s="465"/>
      <c r="D9" s="465"/>
      <c r="E9" s="465">
        <f>'[2]F2. COMP. LAB Y COM COMPOR'!H13</f>
        <v>0</v>
      </c>
      <c r="F9" s="465"/>
      <c r="G9" s="465"/>
      <c r="H9" s="465"/>
      <c r="I9" s="465"/>
      <c r="J9" s="466">
        <f>'[2]F2. COMP. LAB Y COM COMPOR'!Q13</f>
        <v>0</v>
      </c>
      <c r="K9" s="467"/>
      <c r="L9" s="470"/>
      <c r="M9" s="470"/>
      <c r="N9" s="665">
        <f>J9*L9</f>
        <v>0</v>
      </c>
      <c r="O9" s="666"/>
      <c r="P9" s="470"/>
      <c r="Q9" s="470"/>
      <c r="R9" s="665">
        <f>$J9*P9</f>
        <v>0</v>
      </c>
      <c r="S9" s="666"/>
    </row>
    <row r="10" spans="1:19" ht="29.25" customHeight="1">
      <c r="A10" s="464"/>
      <c r="B10" s="465"/>
      <c r="C10" s="465"/>
      <c r="D10" s="465"/>
      <c r="E10" s="465"/>
      <c r="F10" s="465"/>
      <c r="G10" s="465"/>
      <c r="H10" s="465"/>
      <c r="I10" s="465"/>
      <c r="J10" s="468"/>
      <c r="K10" s="469"/>
      <c r="L10" s="470"/>
      <c r="M10" s="470"/>
      <c r="N10" s="667"/>
      <c r="O10" s="668"/>
      <c r="P10" s="470"/>
      <c r="Q10" s="470"/>
      <c r="R10" s="667"/>
      <c r="S10" s="668"/>
    </row>
    <row r="11" spans="1:19" ht="21" customHeight="1">
      <c r="A11" s="464" t="str">
        <f>'[2]F2. COMP. LAB Y COM COMPOR'!A15</f>
        <v xml:space="preserve">GRUPO DE GESTIÓN HUMANA </v>
      </c>
      <c r="B11" s="465"/>
      <c r="C11" s="465"/>
      <c r="D11" s="465"/>
      <c r="E11" s="465">
        <f>'[2]F2. COMP. LAB Y COM COMPOR'!H15</f>
        <v>0</v>
      </c>
      <c r="F11" s="465"/>
      <c r="G11" s="465"/>
      <c r="H11" s="465"/>
      <c r="I11" s="465"/>
      <c r="J11" s="466">
        <f>'[2]F2. COMP. LAB Y COM COMPOR'!Q15</f>
        <v>0</v>
      </c>
      <c r="K11" s="467"/>
      <c r="L11" s="470"/>
      <c r="M11" s="470"/>
      <c r="N11" s="665">
        <f>J11*L11</f>
        <v>0</v>
      </c>
      <c r="O11" s="666"/>
      <c r="P11" s="470"/>
      <c r="Q11" s="470"/>
      <c r="R11" s="665">
        <f>$J11*P11</f>
        <v>0</v>
      </c>
      <c r="S11" s="666"/>
    </row>
    <row r="12" spans="1:19" ht="19.5" customHeight="1">
      <c r="A12" s="464"/>
      <c r="B12" s="465"/>
      <c r="C12" s="465"/>
      <c r="D12" s="465"/>
      <c r="E12" s="465"/>
      <c r="F12" s="465"/>
      <c r="G12" s="465"/>
      <c r="H12" s="465"/>
      <c r="I12" s="465"/>
      <c r="J12" s="468"/>
      <c r="K12" s="469"/>
      <c r="L12" s="470"/>
      <c r="M12" s="470"/>
      <c r="N12" s="667"/>
      <c r="O12" s="668"/>
      <c r="P12" s="470"/>
      <c r="Q12" s="470"/>
      <c r="R12" s="667"/>
      <c r="S12" s="668"/>
    </row>
    <row r="13" spans="1:19" ht="21" customHeight="1">
      <c r="A13" s="464" t="str">
        <f>'[2]F2. COMP. LAB Y COM COMPOR'!A17</f>
        <v>PROFESIONAL</v>
      </c>
      <c r="B13" s="465"/>
      <c r="C13" s="465"/>
      <c r="D13" s="465"/>
      <c r="E13" s="465">
        <f>'[2]F2. COMP. LAB Y COM COMPOR'!H17</f>
        <v>12</v>
      </c>
      <c r="F13" s="465"/>
      <c r="G13" s="465"/>
      <c r="H13" s="465"/>
      <c r="I13" s="465"/>
      <c r="J13" s="466">
        <f>'[2]F2. COMP. LAB Y COM COMPOR'!Q17</f>
        <v>0</v>
      </c>
      <c r="K13" s="467"/>
      <c r="L13" s="470"/>
      <c r="M13" s="470"/>
      <c r="N13" s="665">
        <f>J13*L13</f>
        <v>0</v>
      </c>
      <c r="O13" s="666"/>
      <c r="P13" s="470"/>
      <c r="Q13" s="470"/>
      <c r="R13" s="665">
        <f>$J13*P13</f>
        <v>0</v>
      </c>
      <c r="S13" s="666"/>
    </row>
    <row r="14" spans="1:19" ht="24.75" customHeight="1">
      <c r="A14" s="464"/>
      <c r="B14" s="465"/>
      <c r="C14" s="465"/>
      <c r="D14" s="465"/>
      <c r="E14" s="465"/>
      <c r="F14" s="465"/>
      <c r="G14" s="465"/>
      <c r="H14" s="465"/>
      <c r="I14" s="465"/>
      <c r="J14" s="468"/>
      <c r="K14" s="469"/>
      <c r="L14" s="470"/>
      <c r="M14" s="470"/>
      <c r="N14" s="667"/>
      <c r="O14" s="668"/>
      <c r="P14" s="470"/>
      <c r="Q14" s="470"/>
      <c r="R14" s="667"/>
      <c r="S14" s="668"/>
    </row>
    <row r="15" spans="1:19" ht="21" customHeight="1">
      <c r="A15" s="485" t="str">
        <f>'[2]F2. COMP. LAB Y COM COMPOR'!A19</f>
        <v>Tipo de documento</v>
      </c>
      <c r="B15" s="480"/>
      <c r="C15" s="480"/>
      <c r="D15" s="481"/>
      <c r="E15" s="479">
        <f>'[2]F2. COMP. LAB Y COM COMPOR'!H19</f>
        <v>0</v>
      </c>
      <c r="F15" s="480"/>
      <c r="G15" s="480"/>
      <c r="H15" s="480"/>
      <c r="I15" s="481"/>
      <c r="J15" s="466">
        <f>'[2]F2. COMP. LAB Y COM COMPOR'!Q19</f>
        <v>0</v>
      </c>
      <c r="K15" s="467"/>
      <c r="L15" s="470"/>
      <c r="M15" s="470"/>
      <c r="N15" s="665">
        <f>J15*L15</f>
        <v>0</v>
      </c>
      <c r="O15" s="666"/>
      <c r="P15" s="664"/>
      <c r="Q15" s="664"/>
      <c r="R15" s="665">
        <f>$J15*P15</f>
        <v>0</v>
      </c>
      <c r="S15" s="666"/>
    </row>
    <row r="16" spans="1:19" ht="15" customHeight="1">
      <c r="A16" s="486"/>
      <c r="B16" s="483"/>
      <c r="C16" s="483"/>
      <c r="D16" s="484"/>
      <c r="E16" s="482"/>
      <c r="F16" s="483"/>
      <c r="G16" s="483"/>
      <c r="H16" s="483"/>
      <c r="I16" s="484"/>
      <c r="J16" s="468"/>
      <c r="K16" s="469"/>
      <c r="L16" s="470"/>
      <c r="M16" s="470"/>
      <c r="N16" s="667"/>
      <c r="O16" s="668"/>
      <c r="P16" s="664"/>
      <c r="Q16" s="664"/>
      <c r="R16" s="667"/>
      <c r="S16" s="668"/>
    </row>
    <row r="17" spans="1:19" ht="35.25" customHeight="1">
      <c r="A17" s="669" t="s">
        <v>150</v>
      </c>
      <c r="B17" s="670"/>
      <c r="C17" s="670"/>
      <c r="D17" s="670"/>
      <c r="E17" s="670"/>
      <c r="F17" s="670"/>
      <c r="G17" s="670"/>
      <c r="H17" s="670"/>
      <c r="I17" s="670"/>
      <c r="J17" s="671">
        <f>SUM(J7:K16)</f>
        <v>1</v>
      </c>
      <c r="K17" s="671"/>
      <c r="L17" s="672" t="s">
        <v>151</v>
      </c>
      <c r="M17" s="672"/>
      <c r="N17" s="672"/>
      <c r="O17" s="88">
        <f>SUMIF(N7:O16,"&lt;101",N7:O16)</f>
        <v>0</v>
      </c>
      <c r="P17" s="672" t="s">
        <v>151</v>
      </c>
      <c r="Q17" s="672"/>
      <c r="R17" s="672"/>
      <c r="S17" s="88">
        <f>SUMIF(R7:S16,"&lt;101",R7:S16)</f>
        <v>100</v>
      </c>
    </row>
    <row r="18" spans="1:19" ht="35.25" customHeight="1">
      <c r="A18" s="662" t="s">
        <v>194</v>
      </c>
      <c r="B18" s="662"/>
      <c r="C18" s="662"/>
      <c r="D18" s="662"/>
      <c r="E18" s="662"/>
      <c r="F18" s="662"/>
      <c r="G18" s="663" t="s">
        <v>195</v>
      </c>
      <c r="H18" s="663"/>
      <c r="I18" s="663"/>
      <c r="J18" s="660" t="s">
        <v>209</v>
      </c>
      <c r="K18" s="661"/>
      <c r="L18" s="661"/>
      <c r="M18" s="659" t="s">
        <v>196</v>
      </c>
      <c r="N18" s="659"/>
      <c r="O18" s="659"/>
      <c r="P18" s="659"/>
      <c r="Q18" s="658"/>
      <c r="R18" s="658"/>
      <c r="S18" s="658"/>
    </row>
    <row r="19" spans="1:19" ht="21.6" customHeight="1">
      <c r="A19" s="683" t="s">
        <v>142</v>
      </c>
      <c r="B19" s="683"/>
      <c r="C19" s="683"/>
      <c r="D19" s="683"/>
      <c r="E19" s="683"/>
      <c r="F19" s="683"/>
      <c r="G19" s="683" t="s">
        <v>152</v>
      </c>
      <c r="H19" s="683"/>
      <c r="I19" s="683"/>
      <c r="J19" s="683"/>
      <c r="K19" s="683"/>
      <c r="L19" s="695"/>
      <c r="M19" s="696"/>
      <c r="N19" s="696"/>
      <c r="O19" s="697"/>
      <c r="P19" s="695">
        <v>20</v>
      </c>
      <c r="Q19" s="696"/>
      <c r="R19" s="696"/>
      <c r="S19" s="697"/>
    </row>
    <row r="20" spans="1:19" ht="28.5" customHeight="1">
      <c r="A20" s="683"/>
      <c r="B20" s="683"/>
      <c r="C20" s="683"/>
      <c r="D20" s="683"/>
      <c r="E20" s="683"/>
      <c r="F20" s="683"/>
      <c r="G20" s="683" t="s">
        <v>153</v>
      </c>
      <c r="H20" s="683"/>
      <c r="I20" s="683"/>
      <c r="J20" s="683"/>
      <c r="K20" s="683"/>
      <c r="L20" s="698">
        <f>IFERROR(+L19/($L$19+$P$19),0)</f>
        <v>0</v>
      </c>
      <c r="M20" s="699"/>
      <c r="N20" s="699"/>
      <c r="O20" s="700"/>
      <c r="P20" s="698">
        <f>IFERROR(+P19/($L$19+$P$19),0)</f>
        <v>1</v>
      </c>
      <c r="Q20" s="699"/>
      <c r="R20" s="699"/>
      <c r="S20" s="700"/>
    </row>
    <row r="21" spans="1:19" ht="18" customHeight="1">
      <c r="A21" s="495" t="s">
        <v>154</v>
      </c>
      <c r="B21" s="496"/>
      <c r="C21" s="496"/>
      <c r="D21" s="496"/>
      <c r="E21" s="496"/>
      <c r="F21" s="496"/>
      <c r="G21" s="496"/>
      <c r="H21" s="496"/>
      <c r="I21" s="496"/>
      <c r="J21" s="496"/>
      <c r="K21" s="496"/>
      <c r="L21" s="701" t="s">
        <v>155</v>
      </c>
      <c r="M21" s="701"/>
      <c r="N21" s="701"/>
      <c r="O21" s="701"/>
      <c r="P21" s="701" t="s">
        <v>156</v>
      </c>
      <c r="Q21" s="701"/>
      <c r="R21" s="701"/>
      <c r="S21" s="701"/>
    </row>
    <row r="22" spans="1:19" ht="18.75" hidden="1" customHeight="1">
      <c r="A22" s="495"/>
      <c r="B22" s="496"/>
      <c r="C22" s="496"/>
      <c r="D22" s="496"/>
      <c r="E22" s="496"/>
      <c r="F22" s="496"/>
      <c r="G22" s="496"/>
      <c r="H22" s="496"/>
      <c r="I22" s="496"/>
      <c r="J22" s="496"/>
      <c r="K22" s="496"/>
      <c r="L22" s="500">
        <f>O17*40</f>
        <v>0</v>
      </c>
      <c r="M22" s="500"/>
      <c r="N22" s="500"/>
      <c r="O22" s="500"/>
      <c r="P22" s="500">
        <f>S17*40</f>
        <v>4000</v>
      </c>
      <c r="Q22" s="500"/>
      <c r="R22" s="500"/>
      <c r="S22" s="500"/>
    </row>
    <row r="23" spans="1:19" ht="18" customHeight="1">
      <c r="A23" s="503" t="s">
        <v>143</v>
      </c>
      <c r="B23" s="503"/>
      <c r="C23" s="503"/>
      <c r="D23" s="503"/>
      <c r="E23" s="503"/>
      <c r="F23" s="503"/>
      <c r="G23" s="503"/>
      <c r="H23" s="503"/>
      <c r="I23" s="503"/>
      <c r="J23" s="503"/>
      <c r="K23" s="503"/>
      <c r="L23" s="679" t="s">
        <v>157</v>
      </c>
      <c r="M23" s="680"/>
      <c r="N23" s="702">
        <f>(O17*L20+S17*P20)</f>
        <v>100</v>
      </c>
      <c r="O23" s="704" t="s">
        <v>158</v>
      </c>
      <c r="P23" s="705"/>
      <c r="Q23" s="706"/>
      <c r="R23" s="710">
        <f>+N23*85%</f>
        <v>85</v>
      </c>
      <c r="S23" s="711"/>
    </row>
    <row r="24" spans="1:19" ht="15" customHeight="1">
      <c r="A24" s="503"/>
      <c r="B24" s="503"/>
      <c r="C24" s="503"/>
      <c r="D24" s="503"/>
      <c r="E24" s="503"/>
      <c r="F24" s="503"/>
      <c r="G24" s="503"/>
      <c r="H24" s="503"/>
      <c r="I24" s="503"/>
      <c r="J24" s="504"/>
      <c r="K24" s="504"/>
      <c r="L24" s="681"/>
      <c r="M24" s="682"/>
      <c r="N24" s="703"/>
      <c r="O24" s="707"/>
      <c r="P24" s="708"/>
      <c r="Q24" s="709"/>
      <c r="R24" s="712"/>
      <c r="S24" s="713"/>
    </row>
    <row r="25" spans="1:19" ht="22.5" customHeight="1">
      <c r="A25" s="683" t="s">
        <v>144</v>
      </c>
      <c r="B25" s="683"/>
      <c r="C25" s="683"/>
      <c r="D25" s="683"/>
      <c r="E25" s="683"/>
      <c r="F25" s="683"/>
      <c r="G25" s="683"/>
      <c r="H25" s="683"/>
      <c r="I25" s="714"/>
      <c r="J25" s="715" t="s">
        <v>159</v>
      </c>
      <c r="K25" s="716"/>
      <c r="L25" s="717" t="s">
        <v>160</v>
      </c>
      <c r="M25" s="717"/>
      <c r="N25" s="717"/>
      <c r="O25" s="717"/>
      <c r="P25" s="717"/>
      <c r="Q25" s="717"/>
      <c r="R25" s="717"/>
      <c r="S25" s="718"/>
    </row>
    <row r="26" spans="1:19" ht="38.25" customHeight="1">
      <c r="A26" s="719" t="s">
        <v>161</v>
      </c>
      <c r="B26" s="719"/>
      <c r="C26" s="719"/>
      <c r="D26" s="719"/>
      <c r="E26" s="719"/>
      <c r="F26" s="719" t="s">
        <v>162</v>
      </c>
      <c r="G26" s="719"/>
      <c r="H26" s="719" t="s">
        <v>163</v>
      </c>
      <c r="I26" s="720"/>
      <c r="J26" s="716"/>
      <c r="K26" s="716"/>
      <c r="L26" s="688"/>
      <c r="M26" s="688"/>
      <c r="N26" s="688"/>
      <c r="O26" s="688"/>
      <c r="P26" s="688"/>
      <c r="Q26" s="688"/>
      <c r="R26" s="688"/>
      <c r="S26" s="689"/>
    </row>
    <row r="27" spans="1:19" ht="36" customHeight="1">
      <c r="A27" s="64" t="s">
        <v>164</v>
      </c>
      <c r="B27" s="721">
        <f>'[2]F2. COMP. LAB Y COM COMPOR'!B25</f>
        <v>0</v>
      </c>
      <c r="C27" s="721"/>
      <c r="D27" s="721"/>
      <c r="E27" s="721"/>
      <c r="F27" s="728">
        <v>15</v>
      </c>
      <c r="G27" s="728"/>
      <c r="H27" s="728">
        <v>15</v>
      </c>
      <c r="I27" s="728"/>
      <c r="J27" s="716"/>
      <c r="K27" s="716"/>
      <c r="L27" s="722" t="s">
        <v>165</v>
      </c>
      <c r="M27" s="722"/>
      <c r="N27" s="722"/>
      <c r="O27" s="723"/>
      <c r="P27" s="724" t="s">
        <v>166</v>
      </c>
      <c r="Q27" s="722"/>
      <c r="R27" s="722"/>
      <c r="S27" s="723"/>
    </row>
    <row r="28" spans="1:19" ht="25.5" customHeight="1">
      <c r="A28" s="64" t="s">
        <v>134</v>
      </c>
      <c r="B28" s="725">
        <f>'[2]F2. COMP. LAB Y COM COMPOR'!B27</f>
        <v>0</v>
      </c>
      <c r="C28" s="726"/>
      <c r="D28" s="726"/>
      <c r="E28" s="727"/>
      <c r="F28" s="728">
        <v>15</v>
      </c>
      <c r="G28" s="728"/>
      <c r="H28" s="728">
        <v>15</v>
      </c>
      <c r="I28" s="728"/>
      <c r="J28" s="716"/>
      <c r="K28" s="716"/>
      <c r="L28" s="729">
        <f>SUM(R23,A35)/100</f>
        <v>1</v>
      </c>
      <c r="M28" s="730"/>
      <c r="N28" s="730"/>
      <c r="O28" s="731"/>
      <c r="P28" s="735" t="str">
        <f>IFERROR(VLOOKUP(L28,[2]Hoja4!T$2:U$101,2),0)</f>
        <v>SOBRESALIENTE</v>
      </c>
      <c r="Q28" s="735"/>
      <c r="R28" s="735"/>
      <c r="S28" s="735"/>
    </row>
    <row r="29" spans="1:19" ht="42" customHeight="1">
      <c r="A29" s="64" t="s">
        <v>136</v>
      </c>
      <c r="B29" s="725">
        <f>'[2]F2. COMP. LAB Y COM COMPOR'!B29</f>
        <v>0</v>
      </c>
      <c r="C29" s="726"/>
      <c r="D29" s="726"/>
      <c r="E29" s="727"/>
      <c r="F29" s="728">
        <v>15</v>
      </c>
      <c r="G29" s="728"/>
      <c r="H29" s="728">
        <v>15</v>
      </c>
      <c r="I29" s="728"/>
      <c r="J29" s="716"/>
      <c r="K29" s="716"/>
      <c r="L29" s="732"/>
      <c r="M29" s="733"/>
      <c r="N29" s="733"/>
      <c r="O29" s="734"/>
      <c r="P29" s="735"/>
      <c r="Q29" s="735"/>
      <c r="R29" s="735"/>
      <c r="S29" s="735"/>
    </row>
    <row r="30" spans="1:19" ht="47.25" customHeight="1">
      <c r="A30" s="64" t="s">
        <v>167</v>
      </c>
      <c r="B30" s="725">
        <f>'[2]F2. COMP. LAB Y COM COMPOR'!B31</f>
        <v>0</v>
      </c>
      <c r="C30" s="726"/>
      <c r="D30" s="726"/>
      <c r="E30" s="727"/>
      <c r="F30" s="728">
        <v>15</v>
      </c>
      <c r="G30" s="728"/>
      <c r="H30" s="728">
        <v>15</v>
      </c>
      <c r="I30" s="728"/>
      <c r="J30" s="715" t="s">
        <v>168</v>
      </c>
      <c r="K30" s="716"/>
      <c r="L30" s="715" t="s">
        <v>169</v>
      </c>
      <c r="M30" s="715"/>
      <c r="N30" s="715"/>
      <c r="O30" s="715"/>
      <c r="P30" s="715"/>
      <c r="Q30" s="715"/>
      <c r="R30" s="715"/>
      <c r="S30" s="715"/>
    </row>
    <row r="31" spans="1:19" ht="44.25" customHeight="1">
      <c r="A31" s="737" t="s">
        <v>165</v>
      </c>
      <c r="B31" s="737"/>
      <c r="C31" s="737"/>
      <c r="D31" s="737"/>
      <c r="E31" s="738"/>
      <c r="F31" s="741">
        <f>SUM(F27:G30)/4</f>
        <v>15</v>
      </c>
      <c r="G31" s="741"/>
      <c r="H31" s="741">
        <f>SUM(H27:I30)/4</f>
        <v>15</v>
      </c>
      <c r="I31" s="741"/>
      <c r="J31" s="716"/>
      <c r="K31" s="716"/>
      <c r="L31" s="715"/>
      <c r="M31" s="715"/>
      <c r="N31" s="715"/>
      <c r="O31" s="715"/>
      <c r="P31" s="715"/>
      <c r="Q31" s="715"/>
      <c r="R31" s="715"/>
      <c r="S31" s="715"/>
    </row>
    <row r="32" spans="1:19" ht="25.5" customHeight="1">
      <c r="A32" s="739"/>
      <c r="B32" s="739"/>
      <c r="C32" s="739"/>
      <c r="D32" s="739"/>
      <c r="E32" s="740"/>
      <c r="F32" s="741"/>
      <c r="G32" s="741"/>
      <c r="H32" s="741"/>
      <c r="I32" s="741"/>
      <c r="J32" s="716"/>
      <c r="K32" s="716"/>
      <c r="L32" s="715"/>
      <c r="M32" s="715"/>
      <c r="N32" s="715"/>
      <c r="O32" s="715"/>
      <c r="P32" s="715"/>
      <c r="Q32" s="715"/>
      <c r="R32" s="715"/>
      <c r="S32" s="715"/>
    </row>
    <row r="33" spans="1:20" ht="19.149999999999999" customHeight="1" thickBot="1">
      <c r="A33" s="742" t="s">
        <v>170</v>
      </c>
      <c r="B33" s="742"/>
      <c r="C33" s="742"/>
      <c r="D33" s="742"/>
      <c r="E33" s="742"/>
      <c r="F33" s="743">
        <f>+L20</f>
        <v>0</v>
      </c>
      <c r="G33" s="743"/>
      <c r="H33" s="743">
        <f>+P20</f>
        <v>1</v>
      </c>
      <c r="I33" s="743"/>
      <c r="J33" s="716"/>
      <c r="K33" s="716"/>
      <c r="L33" s="744" t="s">
        <v>171</v>
      </c>
      <c r="M33" s="744"/>
      <c r="N33" s="744"/>
      <c r="O33" s="744"/>
      <c r="P33" s="744"/>
      <c r="Q33" s="744"/>
      <c r="R33" s="744"/>
      <c r="S33" s="744"/>
      <c r="T33" s="65" t="e">
        <f>+#REF!*#REF!</f>
        <v>#REF!</v>
      </c>
    </row>
    <row r="34" spans="1:20" ht="19.149999999999999" customHeight="1">
      <c r="A34" s="745" t="s">
        <v>172</v>
      </c>
      <c r="B34" s="746"/>
      <c r="C34" s="746"/>
      <c r="D34" s="746"/>
      <c r="E34" s="746"/>
      <c r="F34" s="746"/>
      <c r="G34" s="746"/>
      <c r="H34" s="746"/>
      <c r="I34" s="747"/>
      <c r="J34" s="736"/>
      <c r="K34" s="716"/>
      <c r="L34" s="744"/>
      <c r="M34" s="744"/>
      <c r="N34" s="744"/>
      <c r="O34" s="744"/>
      <c r="P34" s="744"/>
      <c r="Q34" s="744"/>
      <c r="R34" s="744"/>
      <c r="S34" s="744"/>
      <c r="T34" s="65" t="e">
        <f>+#REF!*#REF!</f>
        <v>#REF!</v>
      </c>
    </row>
    <row r="35" spans="1:20" ht="19.149999999999999" customHeight="1" thickBot="1">
      <c r="A35" s="748">
        <f>+F31*F33+H31*H33</f>
        <v>15</v>
      </c>
      <c r="B35" s="749"/>
      <c r="C35" s="749"/>
      <c r="D35" s="749"/>
      <c r="E35" s="749"/>
      <c r="F35" s="749"/>
      <c r="G35" s="749"/>
      <c r="H35" s="749"/>
      <c r="I35" s="750"/>
      <c r="J35" s="736"/>
      <c r="K35" s="716"/>
      <c r="L35" s="744"/>
      <c r="M35" s="744"/>
      <c r="N35" s="744"/>
      <c r="O35" s="744"/>
      <c r="P35" s="744"/>
      <c r="Q35" s="744"/>
      <c r="R35" s="744"/>
      <c r="S35" s="744"/>
    </row>
    <row r="36" spans="1:20">
      <c r="A36" s="751" t="s">
        <v>173</v>
      </c>
      <c r="B36" s="752"/>
      <c r="C36" s="752"/>
      <c r="D36" s="752"/>
      <c r="E36" s="752"/>
      <c r="F36" s="752"/>
      <c r="G36" s="752"/>
      <c r="H36" s="752"/>
      <c r="I36" s="752"/>
      <c r="J36" s="752"/>
      <c r="K36" s="752"/>
      <c r="L36" s="752"/>
      <c r="M36" s="752"/>
      <c r="N36" s="752"/>
      <c r="O36" s="752"/>
      <c r="P36" s="752"/>
      <c r="Q36" s="752"/>
      <c r="R36" s="752"/>
      <c r="S36" s="753"/>
    </row>
    <row r="37" spans="1:20" ht="15.75" thickBot="1">
      <c r="A37" s="754"/>
      <c r="B37" s="755"/>
      <c r="C37" s="755"/>
      <c r="D37" s="755"/>
      <c r="E37" s="755"/>
      <c r="F37" s="755"/>
      <c r="G37" s="755"/>
      <c r="H37" s="755"/>
      <c r="I37" s="755"/>
      <c r="J37" s="755"/>
      <c r="K37" s="755"/>
      <c r="L37" s="755"/>
      <c r="M37" s="755"/>
      <c r="N37" s="755"/>
      <c r="O37" s="755"/>
      <c r="P37" s="755"/>
      <c r="Q37" s="755"/>
      <c r="R37" s="755"/>
      <c r="S37" s="756"/>
    </row>
    <row r="38" spans="1:20">
      <c r="A38" s="757" t="s">
        <v>174</v>
      </c>
      <c r="B38" s="758"/>
      <c r="C38" s="761"/>
      <c r="D38" s="761"/>
      <c r="E38" s="761"/>
      <c r="F38" s="761"/>
      <c r="G38" s="762"/>
      <c r="H38" s="765" t="s">
        <v>175</v>
      </c>
      <c r="I38" s="766"/>
      <c r="J38" s="761"/>
      <c r="K38" s="761"/>
      <c r="L38" s="761"/>
      <c r="M38" s="761"/>
      <c r="N38" s="761"/>
      <c r="O38" s="761"/>
      <c r="P38" s="762"/>
      <c r="Q38" s="769" t="s">
        <v>176</v>
      </c>
      <c r="R38" s="770"/>
      <c r="S38" s="771"/>
    </row>
    <row r="39" spans="1:20">
      <c r="A39" s="759"/>
      <c r="B39" s="760"/>
      <c r="C39" s="763"/>
      <c r="D39" s="763"/>
      <c r="E39" s="763"/>
      <c r="F39" s="763"/>
      <c r="G39" s="764"/>
      <c r="H39" s="767"/>
      <c r="I39" s="768"/>
      <c r="J39" s="763"/>
      <c r="K39" s="763"/>
      <c r="L39" s="763"/>
      <c r="M39" s="763"/>
      <c r="N39" s="763"/>
      <c r="O39" s="763"/>
      <c r="P39" s="764"/>
      <c r="Q39" s="772"/>
      <c r="R39" s="773"/>
      <c r="S39" s="774"/>
    </row>
    <row r="40" spans="1:20">
      <c r="A40" s="767" t="s">
        <v>177</v>
      </c>
      <c r="B40" s="768"/>
      <c r="C40" s="66"/>
      <c r="D40" s="66"/>
      <c r="E40" s="66"/>
      <c r="F40" s="66"/>
      <c r="G40" s="67"/>
      <c r="H40" s="68"/>
      <c r="I40" s="66"/>
      <c r="J40" s="66"/>
      <c r="K40" s="66"/>
      <c r="L40" s="66"/>
      <c r="M40" s="66"/>
      <c r="N40" s="66"/>
      <c r="O40" s="66"/>
      <c r="P40" s="66"/>
      <c r="Q40" s="775"/>
      <c r="R40" s="776"/>
      <c r="S40" s="777"/>
    </row>
    <row r="41" spans="1:20">
      <c r="A41" s="767"/>
      <c r="B41" s="768"/>
      <c r="C41" s="66"/>
      <c r="D41" s="66"/>
      <c r="E41" s="66"/>
      <c r="F41" s="66"/>
      <c r="G41" s="67"/>
      <c r="H41" s="68" t="s">
        <v>177</v>
      </c>
      <c r="I41" s="66"/>
      <c r="J41" s="66"/>
      <c r="K41" s="66"/>
      <c r="L41" s="66"/>
      <c r="M41" s="66"/>
      <c r="N41" s="66"/>
      <c r="O41" s="66"/>
      <c r="P41" s="66"/>
      <c r="Q41" s="775"/>
      <c r="R41" s="776"/>
      <c r="S41" s="777"/>
    </row>
    <row r="42" spans="1:20" ht="15.75" thickBot="1">
      <c r="A42" s="69"/>
      <c r="B42" s="70"/>
      <c r="C42" s="70"/>
      <c r="D42" s="70"/>
      <c r="E42" s="70"/>
      <c r="F42" s="70"/>
      <c r="G42" s="71"/>
      <c r="H42" s="69"/>
      <c r="I42" s="70"/>
      <c r="J42" s="70"/>
      <c r="K42" s="70"/>
      <c r="L42" s="70"/>
      <c r="M42" s="70"/>
      <c r="N42" s="70"/>
      <c r="O42" s="70"/>
      <c r="P42" s="70"/>
      <c r="Q42" s="778"/>
      <c r="R42" s="779"/>
      <c r="S42" s="780"/>
    </row>
    <row r="43" spans="1:20" ht="18">
      <c r="A43" s="751" t="s">
        <v>178</v>
      </c>
      <c r="B43" s="752"/>
      <c r="C43" s="752"/>
      <c r="D43" s="752"/>
      <c r="E43" s="752"/>
      <c r="F43" s="752"/>
      <c r="G43" s="752"/>
      <c r="H43" s="752"/>
      <c r="I43" s="752"/>
      <c r="J43" s="752"/>
      <c r="K43" s="752"/>
      <c r="L43" s="752"/>
      <c r="M43" s="752"/>
      <c r="N43" s="752"/>
      <c r="O43" s="752"/>
      <c r="P43" s="752"/>
      <c r="Q43" s="752"/>
      <c r="R43" s="752"/>
      <c r="S43" s="753"/>
    </row>
    <row r="44" spans="1:20" ht="16.5" thickBot="1">
      <c r="A44" s="781" t="s">
        <v>179</v>
      </c>
      <c r="B44" s="782"/>
      <c r="C44" s="782"/>
      <c r="D44" s="782"/>
      <c r="E44" s="782"/>
      <c r="F44" s="782"/>
      <c r="G44" s="782"/>
      <c r="H44" s="782"/>
      <c r="I44" s="782"/>
      <c r="J44" s="783" t="s">
        <v>180</v>
      </c>
      <c r="K44" s="783"/>
      <c r="L44" s="783"/>
      <c r="M44" s="784"/>
      <c r="N44" s="784"/>
      <c r="O44" s="784"/>
      <c r="P44" s="784"/>
      <c r="Q44" s="784"/>
      <c r="R44" s="784"/>
      <c r="S44" s="785"/>
    </row>
    <row r="45" spans="1:20" ht="15.75">
      <c r="A45" s="786" t="s">
        <v>181</v>
      </c>
      <c r="B45" s="787"/>
      <c r="C45" s="788"/>
      <c r="D45" s="792"/>
      <c r="E45" s="793"/>
      <c r="F45" s="794"/>
      <c r="G45" s="798" t="s">
        <v>131</v>
      </c>
      <c r="H45" s="799"/>
      <c r="I45" s="800"/>
      <c r="J45" s="801" t="s">
        <v>181</v>
      </c>
      <c r="K45" s="802"/>
      <c r="L45" s="803"/>
      <c r="M45" s="807"/>
      <c r="N45" s="807"/>
      <c r="O45" s="807"/>
      <c r="P45" s="807"/>
      <c r="Q45" s="808" t="s">
        <v>131</v>
      </c>
      <c r="R45" s="808"/>
      <c r="S45" s="809"/>
    </row>
    <row r="46" spans="1:20" ht="16.5" thickBot="1">
      <c r="A46" s="789"/>
      <c r="B46" s="790"/>
      <c r="C46" s="791"/>
      <c r="D46" s="795"/>
      <c r="E46" s="796"/>
      <c r="F46" s="797"/>
      <c r="G46" s="810"/>
      <c r="H46" s="811"/>
      <c r="I46" s="812"/>
      <c r="J46" s="804"/>
      <c r="K46" s="805"/>
      <c r="L46" s="806"/>
      <c r="M46" s="807"/>
      <c r="N46" s="807"/>
      <c r="O46" s="807"/>
      <c r="P46" s="807"/>
      <c r="Q46" s="813"/>
      <c r="R46" s="811"/>
      <c r="S46" s="812"/>
    </row>
    <row r="47" spans="1:20">
      <c r="A47" s="814" t="s">
        <v>174</v>
      </c>
      <c r="B47" s="815"/>
      <c r="C47" s="72"/>
      <c r="D47" s="66"/>
      <c r="E47" s="66"/>
      <c r="F47" s="66"/>
      <c r="G47" s="73"/>
      <c r="H47" s="73"/>
      <c r="I47" s="74"/>
      <c r="J47" s="765" t="s">
        <v>174</v>
      </c>
      <c r="K47" s="766"/>
      <c r="L47" s="816"/>
      <c r="M47" s="817"/>
      <c r="N47" s="817"/>
      <c r="O47" s="817"/>
      <c r="P47" s="817"/>
      <c r="Q47" s="816"/>
      <c r="R47" s="816"/>
      <c r="S47" s="818"/>
    </row>
    <row r="48" spans="1:20">
      <c r="A48" s="814"/>
      <c r="B48" s="815"/>
      <c r="C48" s="72"/>
      <c r="D48" s="66" t="s">
        <v>182</v>
      </c>
      <c r="E48" s="66"/>
      <c r="F48" s="66"/>
      <c r="G48" s="66"/>
      <c r="H48" s="66"/>
      <c r="I48" s="67"/>
      <c r="J48" s="767"/>
      <c r="K48" s="768"/>
      <c r="L48" s="817"/>
      <c r="M48" s="817"/>
      <c r="N48" s="817"/>
      <c r="O48" s="817"/>
      <c r="P48" s="817"/>
      <c r="Q48" s="817"/>
      <c r="R48" s="817"/>
      <c r="S48" s="819"/>
    </row>
    <row r="49" spans="1:19">
      <c r="A49" s="767" t="s">
        <v>177</v>
      </c>
      <c r="B49" s="768"/>
      <c r="C49" s="66"/>
      <c r="D49" s="66"/>
      <c r="E49" s="66"/>
      <c r="F49" s="66"/>
      <c r="G49" s="66"/>
      <c r="H49" s="66"/>
      <c r="I49" s="67"/>
      <c r="J49" s="767" t="s">
        <v>177</v>
      </c>
      <c r="K49" s="768"/>
      <c r="L49" s="817"/>
      <c r="M49" s="817"/>
      <c r="N49" s="817"/>
      <c r="O49" s="817"/>
      <c r="P49" s="817"/>
      <c r="Q49" s="817"/>
      <c r="R49" s="817"/>
      <c r="S49" s="819"/>
    </row>
    <row r="50" spans="1:19">
      <c r="A50" s="767"/>
      <c r="B50" s="768"/>
      <c r="C50" s="66"/>
      <c r="D50" s="66"/>
      <c r="E50" s="66"/>
      <c r="F50" s="66"/>
      <c r="G50" s="66"/>
      <c r="H50" s="66"/>
      <c r="I50" s="67"/>
      <c r="J50" s="767"/>
      <c r="K50" s="768"/>
      <c r="L50" s="817"/>
      <c r="M50" s="817"/>
      <c r="N50" s="817"/>
      <c r="O50" s="817"/>
      <c r="P50" s="817"/>
      <c r="Q50" s="817"/>
      <c r="R50" s="817"/>
      <c r="S50" s="819"/>
    </row>
    <row r="51" spans="1:19" ht="15.75" thickBot="1">
      <c r="A51" s="68"/>
      <c r="B51" s="66"/>
      <c r="C51" s="66"/>
      <c r="D51" s="66"/>
      <c r="E51" s="66"/>
      <c r="F51" s="66"/>
      <c r="G51" s="66"/>
      <c r="H51" s="66"/>
      <c r="I51" s="67"/>
      <c r="J51" s="820"/>
      <c r="K51" s="821"/>
      <c r="L51" s="822"/>
      <c r="M51" s="822"/>
      <c r="N51" s="822"/>
      <c r="O51" s="822"/>
      <c r="P51" s="822"/>
      <c r="Q51" s="822"/>
      <c r="R51" s="822"/>
      <c r="S51" s="823"/>
    </row>
    <row r="52" spans="1:19">
      <c r="A52" s="824" t="s">
        <v>183</v>
      </c>
      <c r="B52" s="825"/>
      <c r="C52" s="75"/>
      <c r="D52" s="73"/>
      <c r="E52" s="73"/>
      <c r="F52" s="73"/>
      <c r="G52" s="73"/>
      <c r="H52" s="76"/>
      <c r="I52" s="77"/>
      <c r="J52" s="767" t="s">
        <v>183</v>
      </c>
      <c r="K52" s="768"/>
      <c r="L52" s="816"/>
      <c r="M52" s="816"/>
      <c r="N52" s="816"/>
      <c r="O52" s="816"/>
      <c r="P52" s="816"/>
      <c r="Q52" s="816"/>
      <c r="R52" s="816"/>
      <c r="S52" s="818"/>
    </row>
    <row r="53" spans="1:19">
      <c r="A53" s="814"/>
      <c r="B53" s="815"/>
      <c r="C53" s="72"/>
      <c r="D53" s="66" t="s">
        <v>182</v>
      </c>
      <c r="E53" s="66"/>
      <c r="F53" s="66"/>
      <c r="G53" s="66"/>
      <c r="H53" s="78"/>
      <c r="I53" s="79"/>
      <c r="J53" s="767"/>
      <c r="K53" s="768"/>
      <c r="L53" s="817"/>
      <c r="M53" s="817"/>
      <c r="N53" s="817"/>
      <c r="O53" s="817"/>
      <c r="P53" s="817"/>
      <c r="Q53" s="817"/>
      <c r="R53" s="817"/>
      <c r="S53" s="819"/>
    </row>
    <row r="54" spans="1:19">
      <c r="A54" s="767" t="s">
        <v>177</v>
      </c>
      <c r="B54" s="768"/>
      <c r="C54" s="66"/>
      <c r="D54" s="66"/>
      <c r="E54" s="66"/>
      <c r="F54" s="66"/>
      <c r="G54" s="66"/>
      <c r="H54" s="78"/>
      <c r="I54" s="79"/>
      <c r="J54" s="767" t="s">
        <v>177</v>
      </c>
      <c r="K54" s="768"/>
      <c r="L54" s="817"/>
      <c r="M54" s="817"/>
      <c r="N54" s="817"/>
      <c r="O54" s="817"/>
      <c r="P54" s="817"/>
      <c r="Q54" s="817"/>
      <c r="R54" s="817"/>
      <c r="S54" s="819"/>
    </row>
    <row r="55" spans="1:19">
      <c r="A55" s="767"/>
      <c r="B55" s="768"/>
      <c r="C55" s="66"/>
      <c r="D55" s="66"/>
      <c r="E55" s="66"/>
      <c r="F55" s="66"/>
      <c r="G55" s="66"/>
      <c r="H55" s="78"/>
      <c r="I55" s="79"/>
      <c r="J55" s="767"/>
      <c r="K55" s="768"/>
      <c r="L55" s="817"/>
      <c r="M55" s="817"/>
      <c r="N55" s="817"/>
      <c r="O55" s="817"/>
      <c r="P55" s="817"/>
      <c r="Q55" s="817"/>
      <c r="R55" s="817"/>
      <c r="S55" s="819"/>
    </row>
    <row r="56" spans="1:19" ht="15.75" thickBot="1">
      <c r="A56" s="69"/>
      <c r="B56" s="70"/>
      <c r="C56" s="70"/>
      <c r="D56" s="70"/>
      <c r="E56" s="70"/>
      <c r="F56" s="70"/>
      <c r="G56" s="70"/>
      <c r="H56" s="80"/>
      <c r="I56" s="81"/>
      <c r="J56" s="68"/>
      <c r="K56" s="66"/>
      <c r="L56" s="817"/>
      <c r="M56" s="817"/>
      <c r="N56" s="817"/>
      <c r="O56" s="817"/>
      <c r="P56" s="817"/>
      <c r="Q56" s="817"/>
      <c r="R56" s="817"/>
      <c r="S56" s="819"/>
    </row>
    <row r="57" spans="1:19" ht="15.75">
      <c r="A57" s="826" t="s">
        <v>184</v>
      </c>
      <c r="B57" s="827"/>
      <c r="C57" s="827"/>
      <c r="D57" s="827"/>
      <c r="E57" s="827"/>
      <c r="F57" s="827"/>
      <c r="G57" s="827"/>
      <c r="H57" s="827"/>
      <c r="I57" s="828"/>
      <c r="J57" s="829" t="s">
        <v>184</v>
      </c>
      <c r="K57" s="830"/>
      <c r="L57" s="830"/>
      <c r="M57" s="830"/>
      <c r="N57" s="830"/>
      <c r="O57" s="830"/>
      <c r="P57" s="830"/>
      <c r="Q57" s="830"/>
      <c r="R57" s="830"/>
      <c r="S57" s="831"/>
    </row>
    <row r="58" spans="1:19" ht="16.5" thickBot="1">
      <c r="A58" s="832"/>
      <c r="B58" s="833"/>
      <c r="C58" s="833"/>
      <c r="D58" s="833"/>
      <c r="E58" s="833"/>
      <c r="F58" s="833"/>
      <c r="G58" s="833"/>
      <c r="H58" s="833"/>
      <c r="I58" s="834"/>
      <c r="J58" s="835"/>
      <c r="K58" s="836"/>
      <c r="L58" s="836"/>
      <c r="M58" s="836"/>
      <c r="N58" s="836"/>
      <c r="O58" s="836"/>
      <c r="P58" s="836"/>
      <c r="Q58" s="836"/>
      <c r="R58" s="836"/>
      <c r="S58" s="837"/>
    </row>
    <row r="59" spans="1:19" ht="18.75" thickBot="1">
      <c r="A59" s="751" t="s">
        <v>185</v>
      </c>
      <c r="B59" s="752"/>
      <c r="C59" s="752"/>
      <c r="D59" s="752"/>
      <c r="E59" s="752"/>
      <c r="F59" s="752"/>
      <c r="G59" s="752"/>
      <c r="H59" s="752"/>
      <c r="I59" s="752"/>
      <c r="J59" s="752"/>
      <c r="K59" s="752"/>
      <c r="L59" s="752"/>
      <c r="M59" s="752"/>
      <c r="N59" s="752"/>
      <c r="O59" s="752"/>
      <c r="P59" s="752"/>
      <c r="Q59" s="752"/>
      <c r="R59" s="752"/>
      <c r="S59" s="753"/>
    </row>
    <row r="60" spans="1:19">
      <c r="A60" s="838" t="s">
        <v>186</v>
      </c>
      <c r="B60" s="839"/>
      <c r="C60" s="839"/>
      <c r="D60" s="842"/>
      <c r="E60" s="844" t="s">
        <v>187</v>
      </c>
      <c r="F60" s="845"/>
      <c r="G60" s="846"/>
      <c r="H60" s="844"/>
      <c r="I60" s="845"/>
      <c r="J60" s="845"/>
      <c r="K60" s="846"/>
      <c r="L60" s="850" t="s">
        <v>188</v>
      </c>
      <c r="M60" s="850"/>
      <c r="N60" s="850"/>
      <c r="O60" s="850"/>
      <c r="P60" s="852"/>
      <c r="Q60" s="853"/>
      <c r="R60" s="853"/>
      <c r="S60" s="854"/>
    </row>
    <row r="61" spans="1:19" ht="15.75" thickBot="1">
      <c r="A61" s="840"/>
      <c r="B61" s="841"/>
      <c r="C61" s="841"/>
      <c r="D61" s="843"/>
      <c r="E61" s="847"/>
      <c r="F61" s="848"/>
      <c r="G61" s="849"/>
      <c r="H61" s="847"/>
      <c r="I61" s="848"/>
      <c r="J61" s="848"/>
      <c r="K61" s="849"/>
      <c r="L61" s="851"/>
      <c r="M61" s="851"/>
      <c r="N61" s="851"/>
      <c r="O61" s="851"/>
      <c r="P61" s="855"/>
      <c r="Q61" s="856"/>
      <c r="R61" s="856"/>
      <c r="S61" s="857"/>
    </row>
  </sheetData>
  <mergeCells count="147">
    <mergeCell ref="A54:B55"/>
    <mergeCell ref="J54:K55"/>
    <mergeCell ref="L54:S56"/>
    <mergeCell ref="A57:I57"/>
    <mergeCell ref="J57:S57"/>
    <mergeCell ref="A58:I58"/>
    <mergeCell ref="J58:S58"/>
    <mergeCell ref="A59:S59"/>
    <mergeCell ref="A60:C61"/>
    <mergeCell ref="D60:D61"/>
    <mergeCell ref="E60:G61"/>
    <mergeCell ref="H60:K61"/>
    <mergeCell ref="L60:O61"/>
    <mergeCell ref="P60:S61"/>
    <mergeCell ref="A47:B48"/>
    <mergeCell ref="J47:K48"/>
    <mergeCell ref="L47:S48"/>
    <mergeCell ref="A49:B50"/>
    <mergeCell ref="J49:K51"/>
    <mergeCell ref="L49:S51"/>
    <mergeCell ref="A52:B53"/>
    <mergeCell ref="J52:K53"/>
    <mergeCell ref="L52:S53"/>
    <mergeCell ref="A44:I44"/>
    <mergeCell ref="J44:S44"/>
    <mergeCell ref="A45:C46"/>
    <mergeCell ref="D45:F46"/>
    <mergeCell ref="G45:I45"/>
    <mergeCell ref="J45:L46"/>
    <mergeCell ref="M45:P46"/>
    <mergeCell ref="Q45:S45"/>
    <mergeCell ref="G46:I46"/>
    <mergeCell ref="Q46:S46"/>
    <mergeCell ref="A36:S37"/>
    <mergeCell ref="A38:B39"/>
    <mergeCell ref="C38:G39"/>
    <mergeCell ref="H38:I39"/>
    <mergeCell ref="J38:P39"/>
    <mergeCell ref="Q38:S39"/>
    <mergeCell ref="A40:B41"/>
    <mergeCell ref="Q40:S42"/>
    <mergeCell ref="A43:S43"/>
    <mergeCell ref="H30:I30"/>
    <mergeCell ref="J30:K35"/>
    <mergeCell ref="L30:S32"/>
    <mergeCell ref="A31:E32"/>
    <mergeCell ref="F31:G32"/>
    <mergeCell ref="H31:I32"/>
    <mergeCell ref="A33:E33"/>
    <mergeCell ref="F33:G33"/>
    <mergeCell ref="H33:I33"/>
    <mergeCell ref="L33:S35"/>
    <mergeCell ref="A34:I34"/>
    <mergeCell ref="A35:I35"/>
    <mergeCell ref="B30:E30"/>
    <mergeCell ref="F30:G30"/>
    <mergeCell ref="N23:N24"/>
    <mergeCell ref="O23:Q24"/>
    <mergeCell ref="R23:S24"/>
    <mergeCell ref="A25:I25"/>
    <mergeCell ref="J25:K29"/>
    <mergeCell ref="L25:S26"/>
    <mergeCell ref="A26:E26"/>
    <mergeCell ref="F26:G26"/>
    <mergeCell ref="H26:I26"/>
    <mergeCell ref="B27:E27"/>
    <mergeCell ref="L27:O27"/>
    <mergeCell ref="P27:S27"/>
    <mergeCell ref="B28:E28"/>
    <mergeCell ref="F28:G28"/>
    <mergeCell ref="H28:I28"/>
    <mergeCell ref="L28:O29"/>
    <mergeCell ref="P28:S29"/>
    <mergeCell ref="B29:E29"/>
    <mergeCell ref="F29:G29"/>
    <mergeCell ref="H29:I29"/>
    <mergeCell ref="F27:G27"/>
    <mergeCell ref="H27:I27"/>
    <mergeCell ref="A23:K24"/>
    <mergeCell ref="L19:O19"/>
    <mergeCell ref="P19:S19"/>
    <mergeCell ref="L20:O20"/>
    <mergeCell ref="P20:S20"/>
    <mergeCell ref="A21:K22"/>
    <mergeCell ref="L21:O21"/>
    <mergeCell ref="P21:S21"/>
    <mergeCell ref="L22:O22"/>
    <mergeCell ref="P22:S22"/>
    <mergeCell ref="P11:Q12"/>
    <mergeCell ref="P6:Q6"/>
    <mergeCell ref="R6:S6"/>
    <mergeCell ref="E7:I8"/>
    <mergeCell ref="J7:K8"/>
    <mergeCell ref="L7:M8"/>
    <mergeCell ref="N7:O8"/>
    <mergeCell ref="P7:Q8"/>
    <mergeCell ref="R7:S8"/>
    <mergeCell ref="E3:I6"/>
    <mergeCell ref="J3:K6"/>
    <mergeCell ref="A7:D8"/>
    <mergeCell ref="A2:S2"/>
    <mergeCell ref="A3:D6"/>
    <mergeCell ref="L23:M24"/>
    <mergeCell ref="A19:F20"/>
    <mergeCell ref="G19:K19"/>
    <mergeCell ref="G20:K20"/>
    <mergeCell ref="E15:I16"/>
    <mergeCell ref="J15:K16"/>
    <mergeCell ref="A15:D16"/>
    <mergeCell ref="L3:S4"/>
    <mergeCell ref="L5:O5"/>
    <mergeCell ref="P5:S5"/>
    <mergeCell ref="L6:M6"/>
    <mergeCell ref="N6:O6"/>
    <mergeCell ref="R11:S12"/>
    <mergeCell ref="E13:I14"/>
    <mergeCell ref="J13:K14"/>
    <mergeCell ref="L13:M14"/>
    <mergeCell ref="N13:O14"/>
    <mergeCell ref="P13:Q14"/>
    <mergeCell ref="R13:S14"/>
    <mergeCell ref="L15:M16"/>
    <mergeCell ref="N15:O16"/>
    <mergeCell ref="Q18:S18"/>
    <mergeCell ref="M18:P18"/>
    <mergeCell ref="J18:L18"/>
    <mergeCell ref="A13:D14"/>
    <mergeCell ref="A11:D12"/>
    <mergeCell ref="A9:D10"/>
    <mergeCell ref="A18:F18"/>
    <mergeCell ref="G18:I18"/>
    <mergeCell ref="E9:I10"/>
    <mergeCell ref="J9:K10"/>
    <mergeCell ref="P15:Q16"/>
    <mergeCell ref="R15:S16"/>
    <mergeCell ref="A17:I17"/>
    <mergeCell ref="J17:K17"/>
    <mergeCell ref="L17:N17"/>
    <mergeCell ref="P17:R17"/>
    <mergeCell ref="L9:M10"/>
    <mergeCell ref="N9:O10"/>
    <mergeCell ref="P9:Q10"/>
    <mergeCell ref="R9:S10"/>
    <mergeCell ref="E11:I12"/>
    <mergeCell ref="J11:K12"/>
    <mergeCell ref="L11:M12"/>
    <mergeCell ref="N11:O12"/>
  </mergeCells>
  <hyperlinks>
    <hyperlink ref="P30:S35" location="'F. EVIDENCIAS'!A1" display="FORMATO DE EVIDENCIAS" xr:uid="{00000000-0004-0000-0D00-000000000000}"/>
    <hyperlink ref="J25:K29" location="'F4. CALF. COM. COMPORT.'!A1" display="'F4. CALF. COM. COMPORT.'!A1" xr:uid="{00000000-0004-0000-0D00-000001000000}"/>
    <hyperlink ref="J30:K35" location="'F7. PLAN DE MEJORAMIENTO'!A1" display="'F7. PLAN DE MEJORAMIENTO'!A1" xr:uid="{00000000-0004-0000-0D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4"/>
  <sheetViews>
    <sheetView workbookViewId="0">
      <selection activeCell="V42" sqref="V42:AF42"/>
    </sheetView>
  </sheetViews>
  <sheetFormatPr baseColWidth="10" defaultRowHeight="15"/>
  <cols>
    <col min="2" max="2" width="28.42578125" customWidth="1"/>
    <col min="3" max="3" width="32.7109375" customWidth="1"/>
    <col min="4" max="4" width="59.85546875" customWidth="1"/>
  </cols>
  <sheetData>
    <row r="1" spans="2:4" ht="15.75" thickBot="1"/>
    <row r="2" spans="2:4" ht="157.5" customHeight="1">
      <c r="B2" s="258" t="s">
        <v>37</v>
      </c>
      <c r="C2" s="136" t="s">
        <v>416</v>
      </c>
      <c r="D2" s="8" t="s">
        <v>407</v>
      </c>
    </row>
    <row r="3" spans="2:4" ht="135">
      <c r="B3" s="259"/>
      <c r="C3" s="137" t="s">
        <v>417</v>
      </c>
      <c r="D3" s="24" t="s">
        <v>408</v>
      </c>
    </row>
    <row r="4" spans="2:4" ht="75">
      <c r="B4" s="259"/>
      <c r="C4" s="134" t="s">
        <v>15</v>
      </c>
      <c r="D4" s="27" t="s">
        <v>409</v>
      </c>
    </row>
    <row r="5" spans="2:4" ht="105">
      <c r="B5" s="259"/>
      <c r="C5" s="137" t="s">
        <v>418</v>
      </c>
      <c r="D5" s="24" t="s">
        <v>410</v>
      </c>
    </row>
    <row r="6" spans="2:4" ht="135.75" thickBot="1">
      <c r="B6" s="259"/>
      <c r="C6" s="135" t="s">
        <v>419</v>
      </c>
      <c r="D6" s="25" t="s">
        <v>411</v>
      </c>
    </row>
    <row r="7" spans="2:4" ht="135">
      <c r="B7" s="262" t="s">
        <v>38</v>
      </c>
      <c r="C7" s="152" t="s">
        <v>434</v>
      </c>
      <c r="D7" s="8" t="s">
        <v>412</v>
      </c>
    </row>
    <row r="8" spans="2:4" ht="120">
      <c r="B8" s="263"/>
      <c r="C8" s="138" t="s">
        <v>435</v>
      </c>
      <c r="D8" s="24" t="s">
        <v>413</v>
      </c>
    </row>
    <row r="9" spans="2:4" ht="75">
      <c r="B9" s="263"/>
      <c r="C9" s="134" t="s">
        <v>436</v>
      </c>
      <c r="D9" s="27" t="s">
        <v>414</v>
      </c>
    </row>
    <row r="10" spans="2:4" ht="135.75" thickBot="1">
      <c r="B10" s="263"/>
      <c r="C10" s="138" t="s">
        <v>437</v>
      </c>
      <c r="D10" s="24" t="s">
        <v>415</v>
      </c>
    </row>
    <row r="11" spans="2:4" ht="135">
      <c r="B11" s="260" t="s">
        <v>360</v>
      </c>
      <c r="C11" s="152" t="s">
        <v>438</v>
      </c>
      <c r="D11" s="8" t="s">
        <v>420</v>
      </c>
    </row>
    <row r="12" spans="2:4" ht="180.75" thickBot="1">
      <c r="B12" s="261"/>
      <c r="C12" s="138" t="s">
        <v>36</v>
      </c>
      <c r="D12" s="24" t="s">
        <v>421</v>
      </c>
    </row>
    <row r="13" spans="2:4" ht="150">
      <c r="B13" s="256" t="s">
        <v>380</v>
      </c>
      <c r="C13" s="136" t="s">
        <v>439</v>
      </c>
      <c r="D13" s="153" t="s">
        <v>422</v>
      </c>
    </row>
    <row r="14" spans="2:4" ht="60">
      <c r="B14" s="257"/>
      <c r="C14" s="137" t="s">
        <v>18</v>
      </c>
      <c r="D14" s="25" t="s">
        <v>423</v>
      </c>
    </row>
    <row r="15" spans="2:4" ht="90.75" thickBot="1">
      <c r="B15" s="257"/>
      <c r="C15" s="134" t="s">
        <v>368</v>
      </c>
      <c r="D15" s="25" t="s">
        <v>424</v>
      </c>
    </row>
    <row r="16" spans="2:4" ht="165">
      <c r="B16" s="258" t="s">
        <v>39</v>
      </c>
      <c r="C16" s="136" t="s">
        <v>440</v>
      </c>
      <c r="D16" s="8" t="s">
        <v>425</v>
      </c>
    </row>
    <row r="17" spans="2:4" ht="45">
      <c r="B17" s="259"/>
      <c r="C17" s="137" t="s">
        <v>441</v>
      </c>
      <c r="D17" s="24" t="s">
        <v>426</v>
      </c>
    </row>
    <row r="18" spans="2:4" ht="120.75" thickBot="1">
      <c r="B18" s="259"/>
      <c r="C18" s="134" t="s">
        <v>14</v>
      </c>
      <c r="D18" s="24" t="s">
        <v>427</v>
      </c>
    </row>
    <row r="19" spans="2:4" ht="135.75" thickBot="1">
      <c r="B19" s="253" t="s">
        <v>406</v>
      </c>
      <c r="C19" s="147" t="s">
        <v>289</v>
      </c>
      <c r="D19" s="142" t="s">
        <v>428</v>
      </c>
    </row>
    <row r="20" spans="2:4" ht="251.25" customHeight="1" thickBot="1">
      <c r="B20" s="254"/>
      <c r="C20" s="155" t="s">
        <v>325</v>
      </c>
      <c r="D20" s="140" t="s">
        <v>429</v>
      </c>
    </row>
    <row r="21" spans="2:4" ht="180.75" thickBot="1">
      <c r="B21" s="254"/>
      <c r="C21" s="155" t="s">
        <v>22</v>
      </c>
      <c r="D21" s="140" t="s">
        <v>430</v>
      </c>
    </row>
    <row r="22" spans="2:4" ht="120.75" thickBot="1">
      <c r="B22" s="254"/>
      <c r="C22" s="155" t="s">
        <v>16</v>
      </c>
      <c r="D22" s="140" t="s">
        <v>431</v>
      </c>
    </row>
    <row r="23" spans="2:4" ht="210.75" thickBot="1">
      <c r="B23" s="254"/>
      <c r="C23" s="155" t="s">
        <v>21</v>
      </c>
      <c r="D23" s="139" t="s">
        <v>432</v>
      </c>
    </row>
    <row r="24" spans="2:4" ht="105.75" thickBot="1">
      <c r="B24" s="255"/>
      <c r="C24" s="156" t="s">
        <v>320</v>
      </c>
      <c r="D24" s="157" t="s">
        <v>433</v>
      </c>
    </row>
  </sheetData>
  <mergeCells count="6">
    <mergeCell ref="B19:B24"/>
    <mergeCell ref="B13:B15"/>
    <mergeCell ref="B16:B18"/>
    <mergeCell ref="B11:B12"/>
    <mergeCell ref="B2:B6"/>
    <mergeCell ref="B7:B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99"/>
  <sheetViews>
    <sheetView topLeftCell="A49" zoomScale="70" zoomScaleNormal="70" workbookViewId="0">
      <selection activeCell="V42" sqref="V42:AF42"/>
    </sheetView>
  </sheetViews>
  <sheetFormatPr baseColWidth="10" defaultColWidth="11.42578125" defaultRowHeight="15"/>
  <cols>
    <col min="1" max="1" width="41.5703125" style="3" customWidth="1"/>
    <col min="2" max="2" width="25.140625" style="3" customWidth="1"/>
    <col min="3" max="3" width="102.85546875" style="3" bestFit="1" customWidth="1"/>
    <col min="4" max="4" width="22.7109375" style="3" customWidth="1"/>
    <col min="5" max="5" width="25.7109375" style="3" customWidth="1"/>
    <col min="6" max="7" width="17.28515625" style="3" customWidth="1"/>
    <col min="8" max="8" width="16" style="3" customWidth="1"/>
    <col min="9" max="9" width="12.5703125" style="3" bestFit="1" customWidth="1"/>
    <col min="10" max="10" width="49.28515625" style="3" bestFit="1" customWidth="1"/>
    <col min="11" max="12" width="11.42578125" style="3"/>
    <col min="13" max="13" width="21.28515625" style="3" customWidth="1"/>
    <col min="14" max="22" width="11.42578125" style="3"/>
    <col min="23" max="23" width="21.5703125" style="3" customWidth="1"/>
    <col min="24" max="24" width="33.28515625" style="3" customWidth="1"/>
    <col min="25" max="16384" width="11.42578125" style="3"/>
  </cols>
  <sheetData>
    <row r="1" spans="1:10" ht="30">
      <c r="A1" s="268" t="s">
        <v>32</v>
      </c>
      <c r="B1" s="269" t="s">
        <v>27</v>
      </c>
      <c r="C1" s="269"/>
      <c r="D1" s="269"/>
      <c r="E1" s="269"/>
      <c r="G1" s="2" t="s">
        <v>26</v>
      </c>
      <c r="H1" s="258" t="s">
        <v>37</v>
      </c>
      <c r="I1" s="272" t="s">
        <v>393</v>
      </c>
      <c r="J1" s="8" t="s">
        <v>326</v>
      </c>
    </row>
    <row r="2" spans="1:10" ht="30">
      <c r="A2" s="268"/>
      <c r="B2" s="1" t="s">
        <v>404</v>
      </c>
      <c r="C2" s="1" t="s">
        <v>23</v>
      </c>
      <c r="D2" s="133" t="s">
        <v>405</v>
      </c>
      <c r="E2" s="1" t="s">
        <v>20</v>
      </c>
      <c r="F2" s="6" t="s">
        <v>17</v>
      </c>
      <c r="G2" s="1" t="s">
        <v>25</v>
      </c>
      <c r="H2" s="259"/>
      <c r="I2" s="273"/>
      <c r="J2" s="24" t="s">
        <v>327</v>
      </c>
    </row>
    <row r="3" spans="1:10" ht="45">
      <c r="A3" s="5" t="s">
        <v>289</v>
      </c>
      <c r="B3" s="5" t="s">
        <v>416</v>
      </c>
      <c r="C3" s="5" t="s">
        <v>434</v>
      </c>
      <c r="D3" s="5" t="s">
        <v>438</v>
      </c>
      <c r="E3" s="5" t="s">
        <v>439</v>
      </c>
      <c r="F3" s="7" t="s">
        <v>440</v>
      </c>
      <c r="G3" s="4" t="s">
        <v>23</v>
      </c>
      <c r="H3" s="259"/>
      <c r="I3" s="273"/>
      <c r="J3" s="24" t="s">
        <v>328</v>
      </c>
    </row>
    <row r="4" spans="1:10" ht="45">
      <c r="A4" s="5" t="s">
        <v>325</v>
      </c>
      <c r="B4" s="5" t="s">
        <v>417</v>
      </c>
      <c r="C4" s="5" t="s">
        <v>442</v>
      </c>
      <c r="D4" s="5" t="s">
        <v>36</v>
      </c>
      <c r="E4" s="5" t="s">
        <v>18</v>
      </c>
      <c r="F4" s="7" t="s">
        <v>441</v>
      </c>
      <c r="G4" s="5" t="s">
        <v>445</v>
      </c>
      <c r="H4" s="259"/>
      <c r="I4" s="273"/>
      <c r="J4" s="24" t="s">
        <v>329</v>
      </c>
    </row>
    <row r="5" spans="1:10" ht="30">
      <c r="A5" s="5" t="s">
        <v>22</v>
      </c>
      <c r="B5" s="5" t="s">
        <v>15</v>
      </c>
      <c r="C5" s="5" t="s">
        <v>436</v>
      </c>
      <c r="D5" s="5" t="s">
        <v>289</v>
      </c>
      <c r="E5" s="5" t="s">
        <v>368</v>
      </c>
      <c r="F5" s="7" t="s">
        <v>14</v>
      </c>
      <c r="G5" s="4" t="s">
        <v>20</v>
      </c>
      <c r="H5" s="259"/>
      <c r="I5" s="273" t="s">
        <v>394</v>
      </c>
      <c r="J5" s="24" t="s">
        <v>330</v>
      </c>
    </row>
    <row r="6" spans="1:10" ht="30">
      <c r="A6" s="5" t="s">
        <v>16</v>
      </c>
      <c r="B6" s="5" t="s">
        <v>418</v>
      </c>
      <c r="C6" s="5" t="s">
        <v>437</v>
      </c>
      <c r="D6" s="5" t="s">
        <v>325</v>
      </c>
      <c r="E6" s="5" t="s">
        <v>289</v>
      </c>
      <c r="F6" s="5" t="s">
        <v>289</v>
      </c>
      <c r="G6" s="4" t="s">
        <v>17</v>
      </c>
      <c r="H6" s="259"/>
      <c r="I6" s="273"/>
      <c r="J6" s="24" t="s">
        <v>331</v>
      </c>
    </row>
    <row r="7" spans="1:10" ht="45">
      <c r="A7" s="5" t="s">
        <v>21</v>
      </c>
      <c r="B7" s="5" t="s">
        <v>419</v>
      </c>
      <c r="C7" s="5" t="s">
        <v>289</v>
      </c>
      <c r="D7" s="5" t="s">
        <v>22</v>
      </c>
      <c r="E7" s="5" t="s">
        <v>325</v>
      </c>
      <c r="F7" s="5" t="s">
        <v>325</v>
      </c>
      <c r="H7" s="259"/>
      <c r="I7" s="273"/>
      <c r="J7" s="24" t="s">
        <v>332</v>
      </c>
    </row>
    <row r="8" spans="1:10" ht="42" customHeight="1">
      <c r="A8" s="5" t="s">
        <v>320</v>
      </c>
      <c r="B8" s="5" t="s">
        <v>289</v>
      </c>
      <c r="C8" s="5" t="s">
        <v>325</v>
      </c>
      <c r="D8" s="5" t="s">
        <v>16</v>
      </c>
      <c r="E8" s="5" t="s">
        <v>22</v>
      </c>
      <c r="F8" s="5" t="s">
        <v>22</v>
      </c>
      <c r="G8" s="154" t="s">
        <v>24</v>
      </c>
      <c r="H8" s="259"/>
      <c r="I8" s="273"/>
      <c r="J8" s="24" t="s">
        <v>395</v>
      </c>
    </row>
    <row r="9" spans="1:10" ht="38.25">
      <c r="A9" s="5"/>
      <c r="B9" s="5" t="s">
        <v>325</v>
      </c>
      <c r="C9" s="5" t="s">
        <v>22</v>
      </c>
      <c r="D9" s="5" t="s">
        <v>21</v>
      </c>
      <c r="E9" s="5" t="s">
        <v>16</v>
      </c>
      <c r="F9" s="5" t="s">
        <v>16</v>
      </c>
      <c r="G9" s="154" t="s">
        <v>22</v>
      </c>
      <c r="H9" s="259"/>
      <c r="I9" s="265" t="s">
        <v>15</v>
      </c>
      <c r="J9" s="27" t="s">
        <v>333</v>
      </c>
    </row>
    <row r="10" spans="1:10" ht="30">
      <c r="A10" s="151"/>
      <c r="B10" s="5" t="s">
        <v>22</v>
      </c>
      <c r="C10" s="5" t="s">
        <v>16</v>
      </c>
      <c r="D10" s="5" t="s">
        <v>320</v>
      </c>
      <c r="E10" s="5" t="s">
        <v>21</v>
      </c>
      <c r="F10" s="5" t="s">
        <v>21</v>
      </c>
      <c r="G10" s="154"/>
      <c r="H10" s="259"/>
      <c r="I10" s="266"/>
      <c r="J10" s="27" t="s">
        <v>334</v>
      </c>
    </row>
    <row r="11" spans="1:10" ht="25.5">
      <c r="A11" s="151"/>
      <c r="B11" s="5" t="s">
        <v>16</v>
      </c>
      <c r="C11" s="5" t="s">
        <v>21</v>
      </c>
      <c r="E11" s="5" t="s">
        <v>320</v>
      </c>
      <c r="F11" s="5" t="s">
        <v>320</v>
      </c>
      <c r="G11" s="154"/>
      <c r="H11" s="259"/>
      <c r="I11" s="266"/>
      <c r="J11" s="27" t="s">
        <v>335</v>
      </c>
    </row>
    <row r="12" spans="1:10" ht="59.25" customHeight="1">
      <c r="B12" s="5" t="s">
        <v>21</v>
      </c>
      <c r="C12" s="5" t="s">
        <v>320</v>
      </c>
      <c r="E12" s="151"/>
      <c r="G12" s="154" t="s">
        <v>19</v>
      </c>
      <c r="H12" s="259"/>
      <c r="I12" s="273" t="s">
        <v>41</v>
      </c>
      <c r="J12" s="24" t="s">
        <v>336</v>
      </c>
    </row>
    <row r="13" spans="1:10" ht="25.5">
      <c r="B13" s="5" t="s">
        <v>320</v>
      </c>
      <c r="C13" s="5"/>
      <c r="E13" s="151"/>
      <c r="G13" s="154" t="s">
        <v>16</v>
      </c>
      <c r="H13" s="259"/>
      <c r="I13" s="273"/>
      <c r="J13" s="24" t="s">
        <v>337</v>
      </c>
    </row>
    <row r="14" spans="1:10">
      <c r="E14" s="151"/>
      <c r="H14" s="259"/>
      <c r="I14" s="273"/>
      <c r="J14" s="24" t="s">
        <v>338</v>
      </c>
    </row>
    <row r="15" spans="1:10" ht="15.75" thickBot="1">
      <c r="E15" s="151"/>
      <c r="H15" s="259"/>
      <c r="I15" s="273"/>
      <c r="J15" s="26" t="s">
        <v>339</v>
      </c>
    </row>
    <row r="16" spans="1:10" ht="45">
      <c r="E16" s="151"/>
      <c r="H16" s="259"/>
      <c r="I16" s="266" t="s">
        <v>40</v>
      </c>
      <c r="J16" s="25" t="s">
        <v>340</v>
      </c>
    </row>
    <row r="17" spans="1:10" ht="45">
      <c r="E17" s="151"/>
      <c r="H17" s="259"/>
      <c r="I17" s="266"/>
      <c r="J17" s="25" t="s">
        <v>341</v>
      </c>
    </row>
    <row r="18" spans="1:10" ht="45">
      <c r="E18" s="151"/>
      <c r="H18" s="259"/>
      <c r="I18" s="266"/>
      <c r="J18" s="25" t="s">
        <v>342</v>
      </c>
    </row>
    <row r="19" spans="1:10" ht="45.75" thickBot="1">
      <c r="E19" s="151"/>
      <c r="H19" s="259"/>
      <c r="I19" s="266"/>
      <c r="J19" s="25" t="s">
        <v>343</v>
      </c>
    </row>
    <row r="20" spans="1:10" ht="30.75" customHeight="1" thickBot="1">
      <c r="A20" s="270" t="s">
        <v>33</v>
      </c>
      <c r="B20" s="271"/>
      <c r="H20" s="262" t="s">
        <v>38</v>
      </c>
      <c r="I20" s="274" t="s">
        <v>373</v>
      </c>
      <c r="J20" s="8" t="s">
        <v>344</v>
      </c>
    </row>
    <row r="21" spans="1:10" ht="45.75" thickBot="1">
      <c r="A21" s="148" t="s">
        <v>34</v>
      </c>
      <c r="B21" s="147" t="s">
        <v>35</v>
      </c>
      <c r="H21" s="263"/>
      <c r="I21" s="275"/>
      <c r="J21" s="24" t="s">
        <v>399</v>
      </c>
    </row>
    <row r="22" spans="1:10" ht="93" customHeight="1">
      <c r="A22" s="253" t="s">
        <v>289</v>
      </c>
      <c r="B22" s="142" t="s">
        <v>290</v>
      </c>
      <c r="H22" s="263"/>
      <c r="I22" s="275"/>
      <c r="J22" s="24" t="s">
        <v>400</v>
      </c>
    </row>
    <row r="23" spans="1:10" ht="75">
      <c r="A23" s="254"/>
      <c r="B23" s="143" t="s">
        <v>291</v>
      </c>
      <c r="H23" s="263"/>
      <c r="I23" s="275"/>
      <c r="J23" s="25" t="s">
        <v>345</v>
      </c>
    </row>
    <row r="24" spans="1:10" ht="135.75" thickBot="1">
      <c r="A24" s="255"/>
      <c r="B24" s="144" t="s">
        <v>292</v>
      </c>
      <c r="H24" s="263"/>
      <c r="I24" s="282" t="s">
        <v>374</v>
      </c>
      <c r="J24" s="24" t="s">
        <v>346</v>
      </c>
    </row>
    <row r="25" spans="1:10" ht="45">
      <c r="A25" s="260" t="s">
        <v>325</v>
      </c>
      <c r="B25" s="140" t="s">
        <v>293</v>
      </c>
      <c r="H25" s="263"/>
      <c r="I25" s="282"/>
      <c r="J25" s="24" t="s">
        <v>401</v>
      </c>
    </row>
    <row r="26" spans="1:10" ht="60" customHeight="1">
      <c r="A26" s="261"/>
      <c r="B26" s="145" t="s">
        <v>294</v>
      </c>
      <c r="H26" s="263"/>
      <c r="I26" s="282"/>
      <c r="J26" s="24" t="s">
        <v>402</v>
      </c>
    </row>
    <row r="27" spans="1:10" ht="60">
      <c r="A27" s="261"/>
      <c r="B27" s="145" t="s">
        <v>295</v>
      </c>
      <c r="H27" s="263"/>
      <c r="I27" s="282"/>
      <c r="J27" s="24" t="s">
        <v>403</v>
      </c>
    </row>
    <row r="28" spans="1:10" ht="45" customHeight="1">
      <c r="A28" s="261"/>
      <c r="B28" s="145" t="s">
        <v>296</v>
      </c>
      <c r="H28" s="263"/>
      <c r="I28" s="265" t="s">
        <v>375</v>
      </c>
      <c r="J28" s="27" t="s">
        <v>347</v>
      </c>
    </row>
    <row r="29" spans="1:10" ht="45">
      <c r="A29" s="261"/>
      <c r="B29" s="145" t="s">
        <v>297</v>
      </c>
      <c r="H29" s="263"/>
      <c r="I29" s="266"/>
      <c r="J29" s="24" t="s">
        <v>348</v>
      </c>
    </row>
    <row r="30" spans="1:10" ht="45">
      <c r="A30" s="261"/>
      <c r="B30" s="141" t="s">
        <v>298</v>
      </c>
      <c r="H30" s="263"/>
      <c r="I30" s="279"/>
      <c r="J30" s="24" t="s">
        <v>396</v>
      </c>
    </row>
    <row r="31" spans="1:10" ht="45" customHeight="1">
      <c r="A31" s="261"/>
      <c r="B31" s="141" t="s">
        <v>299</v>
      </c>
      <c r="H31" s="263"/>
      <c r="I31" s="282" t="s">
        <v>376</v>
      </c>
      <c r="J31" s="24" t="s">
        <v>349</v>
      </c>
    </row>
    <row r="32" spans="1:10" ht="60">
      <c r="A32" s="261"/>
      <c r="B32" s="141" t="s">
        <v>300</v>
      </c>
      <c r="H32" s="263"/>
      <c r="I32" s="282"/>
      <c r="J32" s="24" t="s">
        <v>350</v>
      </c>
    </row>
    <row r="33" spans="1:10" ht="90">
      <c r="A33" s="261"/>
      <c r="B33" s="141" t="s">
        <v>301</v>
      </c>
      <c r="H33" s="263"/>
      <c r="I33" s="282"/>
      <c r="J33" s="24" t="s">
        <v>351</v>
      </c>
    </row>
    <row r="34" spans="1:10" ht="45.75" thickBot="1">
      <c r="A34" s="261"/>
      <c r="B34" s="146" t="s">
        <v>302</v>
      </c>
      <c r="H34" s="284"/>
      <c r="I34" s="283"/>
      <c r="J34" s="26" t="s">
        <v>352</v>
      </c>
    </row>
    <row r="35" spans="1:10" ht="75">
      <c r="A35" s="260" t="s">
        <v>22</v>
      </c>
      <c r="B35" s="140" t="s">
        <v>303</v>
      </c>
      <c r="H35" s="260" t="s">
        <v>360</v>
      </c>
      <c r="I35" s="274" t="s">
        <v>377</v>
      </c>
      <c r="J35" s="8" t="s">
        <v>353</v>
      </c>
    </row>
    <row r="36" spans="1:10" ht="45">
      <c r="A36" s="261"/>
      <c r="B36" s="145" t="s">
        <v>304</v>
      </c>
      <c r="H36" s="261"/>
      <c r="I36" s="275"/>
      <c r="J36" s="24" t="s">
        <v>354</v>
      </c>
    </row>
    <row r="37" spans="1:10" ht="75">
      <c r="A37" s="261"/>
      <c r="B37" s="141" t="s">
        <v>305</v>
      </c>
      <c r="H37" s="261"/>
      <c r="I37" s="275"/>
      <c r="J37" s="24" t="s">
        <v>355</v>
      </c>
    </row>
    <row r="38" spans="1:10" ht="105">
      <c r="A38" s="261"/>
      <c r="B38" s="141" t="s">
        <v>306</v>
      </c>
      <c r="H38" s="261"/>
      <c r="I38" s="285"/>
      <c r="J38" s="24" t="s">
        <v>356</v>
      </c>
    </row>
    <row r="39" spans="1:10" ht="75">
      <c r="A39" s="261"/>
      <c r="B39" s="141" t="s">
        <v>307</v>
      </c>
      <c r="H39" s="261"/>
      <c r="I39" s="282" t="s">
        <v>378</v>
      </c>
      <c r="J39" s="24" t="s">
        <v>397</v>
      </c>
    </row>
    <row r="40" spans="1:10" ht="45.75" thickBot="1">
      <c r="A40" s="267"/>
      <c r="B40" s="146" t="s">
        <v>308</v>
      </c>
      <c r="H40" s="261"/>
      <c r="I40" s="282"/>
      <c r="J40" s="24" t="s">
        <v>357</v>
      </c>
    </row>
    <row r="41" spans="1:10" ht="75">
      <c r="A41" s="260" t="s">
        <v>16</v>
      </c>
      <c r="B41" s="140" t="s">
        <v>309</v>
      </c>
      <c r="H41" s="261"/>
      <c r="I41" s="282"/>
      <c r="J41" s="24" t="s">
        <v>358</v>
      </c>
    </row>
    <row r="42" spans="1:10" ht="60.75" thickBot="1">
      <c r="A42" s="261"/>
      <c r="B42" s="141" t="s">
        <v>310</v>
      </c>
      <c r="H42" s="267"/>
      <c r="I42" s="286"/>
      <c r="J42" s="25" t="s">
        <v>359</v>
      </c>
    </row>
    <row r="43" spans="1:10" ht="30">
      <c r="A43" s="261"/>
      <c r="B43" s="141" t="s">
        <v>311</v>
      </c>
      <c r="H43" s="256" t="s">
        <v>380</v>
      </c>
      <c r="I43" s="272" t="s">
        <v>379</v>
      </c>
      <c r="J43" s="153" t="s">
        <v>361</v>
      </c>
    </row>
    <row r="44" spans="1:10" ht="45">
      <c r="A44" s="261"/>
      <c r="B44" s="141" t="s">
        <v>312</v>
      </c>
      <c r="H44" s="257"/>
      <c r="I44" s="273"/>
      <c r="J44" s="25" t="s">
        <v>362</v>
      </c>
    </row>
    <row r="45" spans="1:10" ht="75.75" thickBot="1">
      <c r="A45" s="267"/>
      <c r="B45" s="146" t="s">
        <v>313</v>
      </c>
      <c r="H45" s="257"/>
      <c r="I45" s="273"/>
      <c r="J45" s="25" t="s">
        <v>363</v>
      </c>
    </row>
    <row r="46" spans="1:10" ht="45">
      <c r="A46" s="280" t="s">
        <v>21</v>
      </c>
      <c r="B46" s="139" t="s">
        <v>314</v>
      </c>
      <c r="H46" s="257"/>
      <c r="I46" s="273"/>
      <c r="J46" s="25" t="s">
        <v>364</v>
      </c>
    </row>
    <row r="47" spans="1:10" ht="45">
      <c r="A47" s="281"/>
      <c r="B47" s="149" t="s">
        <v>315</v>
      </c>
      <c r="H47" s="257"/>
      <c r="I47" s="273" t="s">
        <v>18</v>
      </c>
      <c r="J47" s="25" t="s">
        <v>365</v>
      </c>
    </row>
    <row r="48" spans="1:10" ht="105">
      <c r="A48" s="281"/>
      <c r="B48" s="149" t="s">
        <v>316</v>
      </c>
      <c r="H48" s="257"/>
      <c r="I48" s="273"/>
      <c r="J48" s="25" t="s">
        <v>366</v>
      </c>
    </row>
    <row r="49" spans="1:10" ht="75">
      <c r="A49" s="281"/>
      <c r="B49" s="149" t="s">
        <v>317</v>
      </c>
      <c r="H49" s="257"/>
      <c r="I49" s="273"/>
      <c r="J49" s="25" t="s">
        <v>367</v>
      </c>
    </row>
    <row r="50" spans="1:10" ht="84.75" customHeight="1">
      <c r="A50" s="281"/>
      <c r="B50" s="149" t="s">
        <v>318</v>
      </c>
      <c r="H50" s="257"/>
      <c r="I50" s="265" t="s">
        <v>368</v>
      </c>
      <c r="J50" s="25" t="s">
        <v>369</v>
      </c>
    </row>
    <row r="51" spans="1:10" ht="105.75" thickBot="1">
      <c r="A51" s="281"/>
      <c r="B51" s="150" t="s">
        <v>319</v>
      </c>
      <c r="H51" s="257"/>
      <c r="I51" s="266"/>
      <c r="J51" s="25" t="s">
        <v>370</v>
      </c>
    </row>
    <row r="52" spans="1:10" ht="45">
      <c r="A52" s="256" t="s">
        <v>320</v>
      </c>
      <c r="B52" s="8" t="s">
        <v>321</v>
      </c>
      <c r="H52" s="257"/>
      <c r="I52" s="266"/>
      <c r="J52" s="25" t="s">
        <v>371</v>
      </c>
    </row>
    <row r="53" spans="1:10" ht="30.75" thickBot="1">
      <c r="A53" s="257"/>
      <c r="B53" s="24" t="s">
        <v>322</v>
      </c>
      <c r="H53" s="257"/>
      <c r="I53" s="266"/>
      <c r="J53" s="25" t="s">
        <v>372</v>
      </c>
    </row>
    <row r="54" spans="1:10" ht="105">
      <c r="A54" s="257"/>
      <c r="B54" s="24" t="s">
        <v>323</v>
      </c>
      <c r="H54" s="258" t="s">
        <v>39</v>
      </c>
      <c r="I54" s="272" t="s">
        <v>392</v>
      </c>
      <c r="J54" s="8" t="s">
        <v>381</v>
      </c>
    </row>
    <row r="55" spans="1:10" ht="45.75" thickBot="1">
      <c r="A55" s="276"/>
      <c r="B55" s="26" t="s">
        <v>324</v>
      </c>
      <c r="H55" s="259"/>
      <c r="I55" s="273"/>
      <c r="J55" s="24" t="s">
        <v>382</v>
      </c>
    </row>
    <row r="56" spans="1:10" ht="30">
      <c r="H56" s="259"/>
      <c r="I56" s="273"/>
      <c r="J56" s="24" t="s">
        <v>383</v>
      </c>
    </row>
    <row r="57" spans="1:10" ht="45">
      <c r="H57" s="259"/>
      <c r="I57" s="273"/>
      <c r="J57" s="24" t="s">
        <v>384</v>
      </c>
    </row>
    <row r="58" spans="1:10" ht="45">
      <c r="H58" s="259"/>
      <c r="I58" s="273"/>
      <c r="J58" s="24" t="s">
        <v>385</v>
      </c>
    </row>
    <row r="59" spans="1:10">
      <c r="H59" s="259"/>
      <c r="I59" s="273"/>
      <c r="J59" s="24" t="s">
        <v>398</v>
      </c>
    </row>
    <row r="60" spans="1:10" ht="30">
      <c r="H60" s="259"/>
      <c r="I60" s="273" t="s">
        <v>42</v>
      </c>
      <c r="J60" s="24" t="s">
        <v>386</v>
      </c>
    </row>
    <row r="61" spans="1:10" ht="93" customHeight="1">
      <c r="H61" s="259"/>
      <c r="I61" s="273"/>
      <c r="J61" s="24" t="s">
        <v>387</v>
      </c>
    </row>
    <row r="62" spans="1:10" ht="75">
      <c r="H62" s="259"/>
      <c r="I62" s="265" t="s">
        <v>14</v>
      </c>
      <c r="J62" s="24" t="s">
        <v>388</v>
      </c>
    </row>
    <row r="63" spans="1:10">
      <c r="H63" s="259"/>
      <c r="I63" s="266"/>
      <c r="J63" s="24" t="s">
        <v>389</v>
      </c>
    </row>
    <row r="64" spans="1:10">
      <c r="H64" s="259"/>
      <c r="I64" s="266"/>
      <c r="J64" s="24" t="s">
        <v>390</v>
      </c>
    </row>
    <row r="65" spans="8:10" ht="30.75" thickBot="1">
      <c r="H65" s="278"/>
      <c r="I65" s="277"/>
      <c r="J65" s="26" t="s">
        <v>391</v>
      </c>
    </row>
    <row r="86" spans="2:2">
      <c r="B86" s="117" t="s">
        <v>90</v>
      </c>
    </row>
    <row r="87" spans="2:2">
      <c r="B87" s="117" t="s">
        <v>91</v>
      </c>
    </row>
    <row r="88" spans="2:2">
      <c r="B88" s="15"/>
    </row>
    <row r="118" spans="1:3">
      <c r="A118" s="3" t="s">
        <v>51</v>
      </c>
      <c r="B118" s="3" t="s">
        <v>57</v>
      </c>
      <c r="C118" s="3" t="s">
        <v>64</v>
      </c>
    </row>
    <row r="119" spans="1:3">
      <c r="A119" s="3" t="s">
        <v>56</v>
      </c>
      <c r="B119" s="3" t="s">
        <v>54</v>
      </c>
      <c r="C119" s="3" t="s">
        <v>58</v>
      </c>
    </row>
    <row r="120" spans="1:3">
      <c r="A120" s="3" t="s">
        <v>197</v>
      </c>
    </row>
    <row r="121" spans="1:3">
      <c r="A121" s="3" t="s">
        <v>198</v>
      </c>
    </row>
    <row r="122" spans="1:3">
      <c r="A122" s="3" t="s">
        <v>64</v>
      </c>
      <c r="C122" s="3" t="s">
        <v>61</v>
      </c>
    </row>
    <row r="123" spans="1:3">
      <c r="A123" s="3" t="s">
        <v>52</v>
      </c>
      <c r="B123" s="3" t="s">
        <v>55</v>
      </c>
      <c r="C123" s="3" t="s">
        <v>59</v>
      </c>
    </row>
    <row r="124" spans="1:3">
      <c r="A124" s="3" t="s">
        <v>53</v>
      </c>
      <c r="C124" s="3" t="s">
        <v>60</v>
      </c>
    </row>
    <row r="125" spans="1:3">
      <c r="C125" s="3" t="s">
        <v>62</v>
      </c>
    </row>
    <row r="126" spans="1:3">
      <c r="C126" s="3" t="s">
        <v>63</v>
      </c>
    </row>
    <row r="132" spans="1:5" ht="22.5">
      <c r="A132" s="28" t="s">
        <v>86</v>
      </c>
      <c r="B132" s="28" t="s">
        <v>87</v>
      </c>
      <c r="C132" s="35" t="s">
        <v>88</v>
      </c>
      <c r="D132" s="35"/>
    </row>
    <row r="133" spans="1:5">
      <c r="A133" s="264"/>
      <c r="B133" s="264"/>
      <c r="C133" s="35" t="s">
        <v>89</v>
      </c>
      <c r="D133" s="35"/>
    </row>
    <row r="134" spans="1:5" ht="22.5">
      <c r="A134" s="29"/>
      <c r="B134" s="29"/>
      <c r="C134" s="34" t="s">
        <v>90</v>
      </c>
      <c r="D134" s="34" t="s">
        <v>91</v>
      </c>
      <c r="E134" s="3" t="s">
        <v>101</v>
      </c>
    </row>
    <row r="135" spans="1:5" ht="67.5">
      <c r="A135" s="33" t="s">
        <v>92</v>
      </c>
      <c r="B135" s="32" t="s">
        <v>93</v>
      </c>
      <c r="C135" s="31">
        <v>4</v>
      </c>
      <c r="D135" s="31">
        <v>6</v>
      </c>
      <c r="E135" s="3">
        <v>1</v>
      </c>
    </row>
    <row r="136" spans="1:5" ht="78.75">
      <c r="A136" s="33" t="s">
        <v>94</v>
      </c>
      <c r="B136" s="30" t="s">
        <v>95</v>
      </c>
      <c r="C136" s="31">
        <v>6</v>
      </c>
      <c r="D136" s="31">
        <v>9</v>
      </c>
      <c r="E136" s="3">
        <v>1.5</v>
      </c>
    </row>
    <row r="137" spans="1:5" ht="90">
      <c r="A137" s="33" t="s">
        <v>96</v>
      </c>
      <c r="B137" s="30" t="s">
        <v>97</v>
      </c>
      <c r="C137" s="31">
        <v>8</v>
      </c>
      <c r="D137" s="31">
        <v>12</v>
      </c>
      <c r="E137" s="3">
        <v>2</v>
      </c>
    </row>
    <row r="138" spans="1:5" ht="112.5">
      <c r="A138" s="33" t="s">
        <v>98</v>
      </c>
      <c r="B138" s="30" t="s">
        <v>99</v>
      </c>
      <c r="C138" s="31">
        <v>10</v>
      </c>
      <c r="D138" s="31">
        <v>15</v>
      </c>
      <c r="E138" s="3">
        <v>2.5</v>
      </c>
    </row>
    <row r="139" spans="1:5">
      <c r="E139" s="3">
        <v>3</v>
      </c>
    </row>
    <row r="140" spans="1:5">
      <c r="E140" s="3">
        <v>3.5</v>
      </c>
    </row>
    <row r="141" spans="1:5">
      <c r="E141" s="3">
        <v>4</v>
      </c>
    </row>
    <row r="153" spans="1:20">
      <c r="A153" s="63" t="s">
        <v>133</v>
      </c>
    </row>
    <row r="154" spans="1:20">
      <c r="A154" s="63" t="s">
        <v>135</v>
      </c>
    </row>
    <row r="155" spans="1:20">
      <c r="A155" s="63" t="s">
        <v>191</v>
      </c>
      <c r="M155" s="41" t="s">
        <v>89</v>
      </c>
      <c r="N155"/>
      <c r="O155"/>
      <c r="P155"/>
      <c r="Q155"/>
      <c r="R155"/>
      <c r="S155"/>
      <c r="T155"/>
    </row>
    <row r="156" spans="1:20">
      <c r="M156" s="42" t="s">
        <v>102</v>
      </c>
      <c r="N156"/>
      <c r="O156"/>
      <c r="P156"/>
      <c r="Q156"/>
      <c r="R156"/>
      <c r="S156"/>
      <c r="T156"/>
    </row>
    <row r="157" spans="1:20">
      <c r="M157" s="43" t="s">
        <v>103</v>
      </c>
      <c r="N157"/>
      <c r="O157"/>
      <c r="P157"/>
      <c r="Q157"/>
      <c r="R157"/>
      <c r="S157"/>
      <c r="T157"/>
    </row>
    <row r="158" spans="1:20">
      <c r="M158"/>
      <c r="N158"/>
      <c r="O158"/>
      <c r="P158"/>
      <c r="Q158"/>
      <c r="R158"/>
      <c r="S158"/>
      <c r="T158"/>
    </row>
    <row r="159" spans="1:20" ht="60">
      <c r="A159" s="3" t="s">
        <v>212</v>
      </c>
      <c r="M159" s="44" t="s">
        <v>102</v>
      </c>
      <c r="N159" s="44" t="s">
        <v>103</v>
      </c>
      <c r="O159" s="44"/>
      <c r="P159"/>
      <c r="Q159"/>
      <c r="R159"/>
      <c r="S159"/>
      <c r="T159"/>
    </row>
    <row r="160" spans="1:20" ht="22.5">
      <c r="A160" s="3" t="s">
        <v>213</v>
      </c>
      <c r="B160" s="3" t="s">
        <v>284</v>
      </c>
      <c r="M160" s="45" t="s">
        <v>201</v>
      </c>
      <c r="N160" s="45" t="s">
        <v>108</v>
      </c>
      <c r="O160" s="45"/>
      <c r="P160"/>
      <c r="Q160"/>
      <c r="R160"/>
      <c r="S160"/>
      <c r="T160"/>
    </row>
    <row r="161" spans="1:20" ht="22.5">
      <c r="A161" s="3" t="s">
        <v>214</v>
      </c>
      <c r="B161" s="3" t="s">
        <v>241</v>
      </c>
      <c r="M161" s="45" t="s">
        <v>109</v>
      </c>
      <c r="N161" s="45" t="s">
        <v>110</v>
      </c>
      <c r="O161" s="45"/>
      <c r="P161"/>
      <c r="Q161"/>
      <c r="R161"/>
      <c r="S161"/>
      <c r="T161"/>
    </row>
    <row r="162" spans="1:20">
      <c r="A162" s="3" t="s">
        <v>215</v>
      </c>
      <c r="B162" s="3" t="s">
        <v>216</v>
      </c>
      <c r="M162" s="33"/>
      <c r="N162" s="33"/>
      <c r="O162" s="33"/>
      <c r="P162"/>
      <c r="Q162"/>
      <c r="R162"/>
      <c r="S162"/>
      <c r="T162"/>
    </row>
    <row r="163" spans="1:20">
      <c r="M163" s="33"/>
      <c r="N163" s="33"/>
      <c r="O163" s="33"/>
      <c r="P163"/>
      <c r="Q163"/>
      <c r="R163"/>
      <c r="S163"/>
      <c r="T163"/>
    </row>
    <row r="164" spans="1:20" ht="45">
      <c r="A164" s="3" t="s">
        <v>257</v>
      </c>
      <c r="M164" s="44" t="s">
        <v>104</v>
      </c>
      <c r="N164" s="44" t="s">
        <v>106</v>
      </c>
      <c r="O164" s="44" t="s">
        <v>201</v>
      </c>
      <c r="P164" s="44" t="s">
        <v>109</v>
      </c>
      <c r="Q164" s="44" t="s">
        <v>105</v>
      </c>
      <c r="R164" s="44" t="s">
        <v>107</v>
      </c>
      <c r="S164" s="44" t="s">
        <v>108</v>
      </c>
      <c r="T164" s="44" t="s">
        <v>110</v>
      </c>
    </row>
    <row r="165" spans="1:20">
      <c r="M165" s="46">
        <v>1.0009999999999999</v>
      </c>
      <c r="N165" s="46">
        <v>4.5004</v>
      </c>
      <c r="O165" s="46">
        <v>6.5</v>
      </c>
      <c r="P165" s="46">
        <v>8.5079999999999991</v>
      </c>
      <c r="Q165" s="46">
        <v>1</v>
      </c>
      <c r="R165" s="46">
        <v>6.5</v>
      </c>
      <c r="S165" s="46">
        <v>9.5</v>
      </c>
      <c r="T165" s="46">
        <v>12.5</v>
      </c>
    </row>
    <row r="166" spans="1:20">
      <c r="M166" s="47">
        <v>1.5001</v>
      </c>
      <c r="N166" s="47">
        <v>5.0049999999999999</v>
      </c>
      <c r="O166" s="47">
        <v>7</v>
      </c>
      <c r="P166" s="46">
        <v>9.0009999999999994</v>
      </c>
      <c r="Q166" s="47">
        <v>1.5</v>
      </c>
      <c r="R166" s="46">
        <v>7</v>
      </c>
      <c r="S166" s="46">
        <v>10</v>
      </c>
      <c r="T166" s="46">
        <v>13</v>
      </c>
    </row>
    <row r="167" spans="1:20">
      <c r="M167" s="47">
        <v>2.0019999999999998</v>
      </c>
      <c r="N167" s="47">
        <v>5.5004999999999997</v>
      </c>
      <c r="O167" s="47">
        <v>7.5</v>
      </c>
      <c r="P167" s="46">
        <v>9.5005000000000006</v>
      </c>
      <c r="Q167" s="47">
        <v>2</v>
      </c>
      <c r="R167" s="46">
        <v>7.5</v>
      </c>
      <c r="S167" s="46">
        <v>10.5</v>
      </c>
      <c r="T167" s="46">
        <v>13.5</v>
      </c>
    </row>
    <row r="168" spans="1:20">
      <c r="M168" s="47">
        <v>2.5</v>
      </c>
      <c r="N168" s="47">
        <v>6.0060000000000002</v>
      </c>
      <c r="O168" s="47">
        <v>8</v>
      </c>
      <c r="P168" s="46">
        <v>10.000999999999999</v>
      </c>
      <c r="Q168" s="47">
        <v>2.5</v>
      </c>
      <c r="R168" s="46">
        <v>8</v>
      </c>
      <c r="S168" s="46">
        <v>11</v>
      </c>
      <c r="T168" s="46">
        <v>14</v>
      </c>
    </row>
    <row r="169" spans="1:20">
      <c r="M169" s="47">
        <v>3</v>
      </c>
      <c r="N169" s="48"/>
      <c r="O169" s="48"/>
      <c r="Q169" s="47">
        <v>3</v>
      </c>
      <c r="R169" s="46">
        <v>8.5</v>
      </c>
      <c r="S169" s="46">
        <v>11.5</v>
      </c>
      <c r="T169" s="46">
        <v>14.5</v>
      </c>
    </row>
    <row r="170" spans="1:20">
      <c r="M170" s="47">
        <v>3.5</v>
      </c>
      <c r="N170" s="48"/>
      <c r="O170" s="48"/>
      <c r="Q170" s="46">
        <v>3.5</v>
      </c>
      <c r="R170" s="46">
        <v>9</v>
      </c>
      <c r="S170" s="46">
        <v>12</v>
      </c>
      <c r="T170" s="46">
        <v>15</v>
      </c>
    </row>
    <row r="171" spans="1:20" ht="13.5" customHeight="1">
      <c r="M171" s="47">
        <v>4.0039999999999996</v>
      </c>
      <c r="N171" s="48"/>
      <c r="O171" s="48"/>
      <c r="Q171" s="47">
        <v>4</v>
      </c>
    </row>
    <row r="172" spans="1:20">
      <c r="N172" s="48"/>
      <c r="O172" s="48"/>
      <c r="P172" s="49"/>
      <c r="Q172" s="47">
        <v>4.5</v>
      </c>
      <c r="R172" s="49"/>
      <c r="S172" s="49"/>
      <c r="T172" s="49"/>
    </row>
    <row r="173" spans="1:20">
      <c r="Q173" s="47">
        <v>5</v>
      </c>
    </row>
    <row r="174" spans="1:20">
      <c r="A174" s="113" t="s">
        <v>85</v>
      </c>
      <c r="Q174" s="47">
        <v>5.5</v>
      </c>
    </row>
    <row r="175" spans="1:20">
      <c r="A175" s="116" t="s">
        <v>448</v>
      </c>
      <c r="Q175" s="47">
        <v>6</v>
      </c>
    </row>
    <row r="176" spans="1:20" ht="38.25">
      <c r="A176" s="114" t="s">
        <v>449</v>
      </c>
    </row>
    <row r="177" spans="1:24" ht="25.5">
      <c r="A177" s="114" t="s">
        <v>450</v>
      </c>
    </row>
    <row r="179" spans="1:24" ht="30.75" thickBot="1">
      <c r="I179" s="44" t="s">
        <v>271</v>
      </c>
      <c r="J179" s="44"/>
      <c r="W179" s="44" t="s">
        <v>103</v>
      </c>
      <c r="X179" s="44"/>
    </row>
    <row r="180" spans="1:24" ht="57" thickBot="1">
      <c r="I180" s="119" t="s">
        <v>272</v>
      </c>
      <c r="J180" s="120" t="s">
        <v>273</v>
      </c>
      <c r="K180" s="121">
        <v>10</v>
      </c>
      <c r="W180" s="45" t="s">
        <v>104</v>
      </c>
      <c r="X180" s="45" t="s">
        <v>200</v>
      </c>
    </row>
    <row r="181" spans="1:24" ht="57" thickBot="1">
      <c r="I181" s="122" t="s">
        <v>274</v>
      </c>
      <c r="J181" s="123" t="s">
        <v>275</v>
      </c>
      <c r="K181" s="124">
        <v>7</v>
      </c>
      <c r="W181" s="45" t="s">
        <v>106</v>
      </c>
      <c r="X181" s="45" t="s">
        <v>202</v>
      </c>
    </row>
    <row r="182" spans="1:24" ht="68.25" thickBot="1">
      <c r="I182" s="125" t="s">
        <v>276</v>
      </c>
      <c r="J182" s="126" t="s">
        <v>277</v>
      </c>
      <c r="K182" s="127">
        <v>5</v>
      </c>
      <c r="W182" s="45" t="s">
        <v>201</v>
      </c>
      <c r="X182" s="45" t="s">
        <v>203</v>
      </c>
    </row>
    <row r="183" spans="1:24" ht="90.75" thickBot="1">
      <c r="I183" s="122" t="s">
        <v>278</v>
      </c>
      <c r="J183" s="123" t="s">
        <v>279</v>
      </c>
      <c r="K183" s="124">
        <v>1</v>
      </c>
      <c r="W183" s="45" t="s">
        <v>109</v>
      </c>
      <c r="X183" s="45" t="s">
        <v>204</v>
      </c>
    </row>
    <row r="186" spans="1:24" ht="30.75" thickBot="1">
      <c r="I186" s="44" t="s">
        <v>271</v>
      </c>
    </row>
    <row r="187" spans="1:24" ht="26.25" thickBot="1">
      <c r="I187" s="119" t="s">
        <v>272</v>
      </c>
      <c r="J187" s="120" t="s">
        <v>273</v>
      </c>
      <c r="K187" s="121">
        <v>10</v>
      </c>
    </row>
    <row r="188" spans="1:24" ht="26.25" thickBot="1">
      <c r="I188" s="122" t="s">
        <v>274</v>
      </c>
      <c r="J188" s="123" t="s">
        <v>275</v>
      </c>
      <c r="K188" s="124">
        <v>7</v>
      </c>
    </row>
    <row r="189" spans="1:24" ht="39" thickBot="1">
      <c r="I189" s="125" t="s">
        <v>276</v>
      </c>
      <c r="J189" s="126" t="s">
        <v>277</v>
      </c>
      <c r="K189" s="127">
        <v>5</v>
      </c>
    </row>
    <row r="190" spans="1:24" ht="15.75" thickBot="1">
      <c r="I190" s="122" t="s">
        <v>278</v>
      </c>
      <c r="J190" s="123" t="s">
        <v>279</v>
      </c>
      <c r="K190" s="124">
        <v>1</v>
      </c>
    </row>
    <row r="193" spans="1:3" ht="15.75" thickBot="1">
      <c r="A193" s="3" t="s">
        <v>251</v>
      </c>
    </row>
    <row r="194" spans="1:3" ht="24.75" thickBot="1">
      <c r="A194" s="115" t="s">
        <v>265</v>
      </c>
      <c r="C194" s="115" t="s">
        <v>252</v>
      </c>
    </row>
    <row r="195" spans="1:3" ht="24.75" thickBot="1">
      <c r="A195" s="115" t="s">
        <v>266</v>
      </c>
      <c r="C195" s="115" t="s">
        <v>256</v>
      </c>
    </row>
    <row r="196" spans="1:3" ht="24.75" thickBot="1">
      <c r="A196" s="115" t="s">
        <v>267</v>
      </c>
      <c r="C196" s="115" t="s">
        <v>255</v>
      </c>
    </row>
    <row r="197" spans="1:3" ht="24.75" thickBot="1">
      <c r="A197" s="115" t="s">
        <v>268</v>
      </c>
      <c r="C197" s="115" t="s">
        <v>253</v>
      </c>
    </row>
    <row r="199" spans="1:3" ht="75">
      <c r="C199" s="118" t="s">
        <v>269</v>
      </c>
    </row>
  </sheetData>
  <mergeCells count="32">
    <mergeCell ref="I28:I30"/>
    <mergeCell ref="A25:A34"/>
    <mergeCell ref="A35:A40"/>
    <mergeCell ref="A41:A45"/>
    <mergeCell ref="A46:A51"/>
    <mergeCell ref="I24:I27"/>
    <mergeCell ref="I31:I34"/>
    <mergeCell ref="H20:H34"/>
    <mergeCell ref="I35:I38"/>
    <mergeCell ref="I39:I42"/>
    <mergeCell ref="A22:A24"/>
    <mergeCell ref="I60:I61"/>
    <mergeCell ref="I62:I65"/>
    <mergeCell ref="H54:H65"/>
    <mergeCell ref="I43:I46"/>
    <mergeCell ref="I47:I49"/>
    <mergeCell ref="A133:B133"/>
    <mergeCell ref="I50:I53"/>
    <mergeCell ref="H35:H42"/>
    <mergeCell ref="H1:H19"/>
    <mergeCell ref="A1:A2"/>
    <mergeCell ref="B1:E1"/>
    <mergeCell ref="A20:B20"/>
    <mergeCell ref="I1:I4"/>
    <mergeCell ref="I5:I8"/>
    <mergeCell ref="I9:I11"/>
    <mergeCell ref="I12:I15"/>
    <mergeCell ref="I16:I19"/>
    <mergeCell ref="I20:I23"/>
    <mergeCell ref="A52:A55"/>
    <mergeCell ref="H43:H53"/>
    <mergeCell ref="I54:I5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B52"/>
  <sheetViews>
    <sheetView showGridLines="0" view="pageBreakPreview" zoomScale="90" zoomScaleNormal="70" zoomScaleSheetLayoutView="90" workbookViewId="0">
      <selection activeCell="A6" sqref="A6:AL6"/>
    </sheetView>
  </sheetViews>
  <sheetFormatPr baseColWidth="10" defaultColWidth="11.42578125" defaultRowHeight="12.75"/>
  <cols>
    <col min="1" max="1" width="4.28515625" style="9" customWidth="1"/>
    <col min="2" max="4" width="3.7109375" style="9" customWidth="1"/>
    <col min="5" max="5" width="4.140625" style="9" customWidth="1"/>
    <col min="6" max="6" width="3.7109375" style="9" customWidth="1"/>
    <col min="7" max="7" width="1.28515625" style="9" customWidth="1"/>
    <col min="8" max="8" width="3.7109375" style="9" customWidth="1"/>
    <col min="9" max="9" width="2.7109375" style="9" customWidth="1"/>
    <col min="10" max="10" width="5.140625" style="9" customWidth="1"/>
    <col min="11" max="11" width="5.5703125" style="9" customWidth="1"/>
    <col min="12" max="12" width="5.28515625" style="9" customWidth="1"/>
    <col min="13" max="13" width="7.7109375" style="9" customWidth="1"/>
    <col min="14" max="14" width="5.140625" style="9" customWidth="1"/>
    <col min="15" max="15" width="3.7109375" style="9" customWidth="1"/>
    <col min="16" max="16" width="9.5703125" style="9" customWidth="1"/>
    <col min="17" max="19" width="3.7109375" style="9" customWidth="1"/>
    <col min="20" max="20" width="4.85546875" style="9" customWidth="1"/>
    <col min="21" max="21" width="5.140625" style="9" customWidth="1"/>
    <col min="22" max="22" width="8.42578125" style="9" customWidth="1"/>
    <col min="23" max="23" width="3.7109375" style="9" customWidth="1"/>
    <col min="24" max="24" width="5.140625" style="9" customWidth="1"/>
    <col min="25" max="25" width="4.5703125" style="9" customWidth="1"/>
    <col min="26" max="26" width="5.85546875" style="9" customWidth="1"/>
    <col min="27" max="27" width="6.5703125" style="9" customWidth="1"/>
    <col min="28" max="28" width="5.140625" style="9" customWidth="1"/>
    <col min="29" max="29" width="6.140625" style="9" customWidth="1"/>
    <col min="30" max="30" width="3.7109375" style="9" customWidth="1"/>
    <col min="31" max="31" width="6" style="9" customWidth="1"/>
    <col min="32" max="32" width="6.85546875" style="9" customWidth="1"/>
    <col min="33" max="33" width="10.5703125" style="9" customWidth="1"/>
    <col min="34" max="34" width="9.140625" style="9" customWidth="1"/>
    <col min="35" max="35" width="4.5703125" style="9" customWidth="1"/>
    <col min="36" max="36" width="13.5703125" style="9" customWidth="1"/>
    <col min="37" max="37" width="11.5703125" style="9" customWidth="1"/>
    <col min="38" max="38" width="10" style="9" customWidth="1"/>
    <col min="39" max="42" width="11.42578125" style="9"/>
    <col min="43" max="16384" width="11.42578125" style="10"/>
  </cols>
  <sheetData>
    <row r="1" spans="1:1978" s="164" customFormat="1" ht="18" customHeight="1">
      <c r="A1" s="231"/>
      <c r="B1" s="232"/>
      <c r="C1" s="232"/>
      <c r="D1" s="232"/>
      <c r="E1" s="232"/>
      <c r="F1" s="232"/>
      <c r="G1" s="233"/>
      <c r="H1" s="246" t="s">
        <v>524</v>
      </c>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323"/>
      <c r="AJ1" s="240" t="s">
        <v>526</v>
      </c>
      <c r="AK1" s="241"/>
      <c r="AL1" s="242"/>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c r="JX1" s="11"/>
      <c r="JY1" s="11"/>
      <c r="JZ1" s="11"/>
      <c r="KA1" s="11"/>
      <c r="KB1" s="11"/>
      <c r="KC1" s="11"/>
      <c r="KD1" s="11"/>
      <c r="KE1" s="11"/>
      <c r="KF1" s="11"/>
      <c r="KG1" s="11"/>
      <c r="KH1" s="11"/>
      <c r="KI1" s="11"/>
      <c r="KJ1" s="11"/>
      <c r="KK1" s="11"/>
      <c r="KL1" s="11"/>
      <c r="KM1" s="11"/>
      <c r="KN1" s="11"/>
      <c r="KO1" s="11"/>
      <c r="KP1" s="11"/>
      <c r="KQ1" s="11"/>
      <c r="KR1" s="11"/>
      <c r="KS1" s="11"/>
      <c r="KT1" s="11"/>
      <c r="KU1" s="11"/>
      <c r="KV1" s="11"/>
      <c r="KW1" s="11"/>
      <c r="KX1" s="11"/>
      <c r="KY1" s="11"/>
      <c r="KZ1" s="11"/>
      <c r="LA1" s="11"/>
      <c r="LB1" s="11"/>
      <c r="LC1" s="11"/>
      <c r="LD1" s="11"/>
      <c r="LE1" s="11"/>
      <c r="LF1" s="11"/>
      <c r="LG1" s="11"/>
      <c r="LH1" s="11"/>
      <c r="LI1" s="11"/>
      <c r="LJ1" s="11"/>
      <c r="LK1" s="11"/>
      <c r="LL1" s="11"/>
      <c r="LM1" s="11"/>
      <c r="LN1" s="11"/>
      <c r="LO1" s="11"/>
      <c r="LP1" s="11"/>
      <c r="LQ1" s="11"/>
      <c r="LR1" s="11"/>
      <c r="LS1" s="11"/>
      <c r="LT1" s="11"/>
      <c r="LU1" s="11"/>
      <c r="LV1" s="11"/>
      <c r="LW1" s="11"/>
      <c r="LX1" s="11"/>
      <c r="LY1" s="11"/>
      <c r="LZ1" s="11"/>
      <c r="MA1" s="11"/>
      <c r="MB1" s="11"/>
      <c r="MC1" s="11"/>
      <c r="MD1" s="11"/>
      <c r="ME1" s="11"/>
      <c r="MF1" s="11"/>
      <c r="MG1" s="11"/>
      <c r="MH1" s="11"/>
      <c r="MI1" s="11"/>
      <c r="MJ1" s="11"/>
      <c r="MK1" s="11"/>
      <c r="ML1" s="11"/>
      <c r="MM1" s="11"/>
      <c r="MN1" s="11"/>
      <c r="MO1" s="11"/>
      <c r="MP1" s="11"/>
      <c r="MQ1" s="11"/>
      <c r="MR1" s="11"/>
      <c r="MS1" s="11"/>
      <c r="MT1" s="11"/>
      <c r="MU1" s="11"/>
      <c r="MV1" s="11"/>
      <c r="MW1" s="11"/>
      <c r="MX1" s="11"/>
      <c r="MY1" s="11"/>
      <c r="MZ1" s="11"/>
      <c r="NA1" s="11"/>
      <c r="NB1" s="11"/>
      <c r="NC1" s="11"/>
      <c r="ND1" s="11"/>
      <c r="NE1" s="11"/>
      <c r="NF1" s="11"/>
      <c r="NG1" s="11"/>
      <c r="NH1" s="11"/>
      <c r="NI1" s="11"/>
      <c r="NJ1" s="11"/>
      <c r="NK1" s="11"/>
      <c r="NL1" s="11"/>
      <c r="NM1" s="11"/>
      <c r="NN1" s="11"/>
      <c r="NO1" s="11"/>
      <c r="NP1" s="11"/>
      <c r="NQ1" s="11"/>
      <c r="NR1" s="11"/>
      <c r="NS1" s="11"/>
      <c r="NT1" s="11"/>
      <c r="NU1" s="11"/>
      <c r="NV1" s="11"/>
      <c r="NW1" s="11"/>
      <c r="NX1" s="11"/>
      <c r="NY1" s="11"/>
      <c r="NZ1" s="11"/>
      <c r="OA1" s="11"/>
      <c r="OB1" s="11"/>
      <c r="OC1" s="11"/>
      <c r="OD1" s="11"/>
      <c r="OE1" s="11"/>
      <c r="OF1" s="11"/>
      <c r="OG1" s="11"/>
      <c r="OH1" s="11"/>
      <c r="OI1" s="11"/>
      <c r="OJ1" s="11"/>
      <c r="OK1" s="11"/>
      <c r="OL1" s="11"/>
      <c r="OM1" s="11"/>
      <c r="ON1" s="11"/>
      <c r="OO1" s="11"/>
      <c r="OP1" s="11"/>
      <c r="OQ1" s="11"/>
      <c r="OR1" s="11"/>
      <c r="OS1" s="11"/>
      <c r="OT1" s="11"/>
      <c r="OU1" s="11"/>
      <c r="OV1" s="11"/>
      <c r="OW1" s="11"/>
      <c r="OX1" s="11"/>
      <c r="OY1" s="11"/>
      <c r="OZ1" s="11"/>
      <c r="PA1" s="11"/>
      <c r="PB1" s="11"/>
      <c r="PC1" s="11"/>
      <c r="PD1" s="11"/>
      <c r="PE1" s="11"/>
      <c r="PF1" s="11"/>
      <c r="PG1" s="11"/>
      <c r="PH1" s="11"/>
      <c r="PI1" s="11"/>
      <c r="PJ1" s="11"/>
      <c r="PK1" s="11"/>
      <c r="PL1" s="11"/>
      <c r="PM1" s="11"/>
      <c r="PN1" s="11"/>
      <c r="PO1" s="11"/>
      <c r="PP1" s="11"/>
      <c r="PQ1" s="11"/>
      <c r="PR1" s="11"/>
      <c r="PS1" s="11"/>
      <c r="PT1" s="11"/>
      <c r="PU1" s="11"/>
      <c r="PV1" s="11"/>
      <c r="PW1" s="11"/>
      <c r="PX1" s="11"/>
      <c r="PY1" s="11"/>
      <c r="PZ1" s="11"/>
      <c r="QA1" s="11"/>
      <c r="QB1" s="11"/>
      <c r="QC1" s="11"/>
      <c r="QD1" s="11"/>
      <c r="QE1" s="11"/>
      <c r="QF1" s="11"/>
      <c r="QG1" s="11"/>
      <c r="QH1" s="11"/>
      <c r="QI1" s="11"/>
      <c r="QJ1" s="11"/>
      <c r="QK1" s="11"/>
      <c r="QL1" s="11"/>
      <c r="QM1" s="11"/>
      <c r="QN1" s="11"/>
      <c r="QO1" s="11"/>
      <c r="QP1" s="11"/>
      <c r="QQ1" s="11"/>
      <c r="QR1" s="11"/>
      <c r="QS1" s="11"/>
      <c r="QT1" s="11"/>
      <c r="QU1" s="11"/>
      <c r="QV1" s="11"/>
      <c r="QW1" s="11"/>
      <c r="QX1" s="11"/>
      <c r="QY1" s="11"/>
      <c r="QZ1" s="11"/>
      <c r="RA1" s="11"/>
      <c r="RB1" s="11"/>
      <c r="RC1" s="11"/>
      <c r="RD1" s="11"/>
      <c r="RE1" s="11"/>
      <c r="RF1" s="11"/>
      <c r="RG1" s="11"/>
      <c r="RH1" s="11"/>
      <c r="RI1" s="11"/>
      <c r="RJ1" s="11"/>
      <c r="RK1" s="11"/>
      <c r="RL1" s="11"/>
      <c r="RM1" s="11"/>
      <c r="RN1" s="11"/>
      <c r="RO1" s="11"/>
      <c r="RP1" s="11"/>
      <c r="RQ1" s="11"/>
      <c r="RR1" s="11"/>
      <c r="RS1" s="11"/>
      <c r="RT1" s="11"/>
      <c r="RU1" s="11"/>
      <c r="RV1" s="11"/>
      <c r="RW1" s="11"/>
      <c r="RX1" s="11"/>
      <c r="RY1" s="11"/>
      <c r="RZ1" s="11"/>
      <c r="SA1" s="11"/>
      <c r="SB1" s="11"/>
      <c r="SC1" s="11"/>
      <c r="SD1" s="11"/>
      <c r="SE1" s="11"/>
      <c r="SF1" s="11"/>
      <c r="SG1" s="11"/>
      <c r="SH1" s="11"/>
      <c r="SI1" s="11"/>
      <c r="SJ1" s="11"/>
      <c r="SK1" s="11"/>
      <c r="SL1" s="11"/>
      <c r="SM1" s="11"/>
      <c r="SN1" s="11"/>
      <c r="SO1" s="11"/>
      <c r="SP1" s="11"/>
      <c r="SQ1" s="11"/>
      <c r="SR1" s="11"/>
      <c r="SS1" s="11"/>
      <c r="ST1" s="11"/>
      <c r="SU1" s="11"/>
      <c r="SV1" s="11"/>
      <c r="SW1" s="11"/>
      <c r="SX1" s="11"/>
      <c r="SY1" s="11"/>
      <c r="SZ1" s="11"/>
      <c r="TA1" s="11"/>
      <c r="TB1" s="11"/>
      <c r="TC1" s="11"/>
      <c r="TD1" s="11"/>
      <c r="TE1" s="11"/>
      <c r="TF1" s="11"/>
      <c r="TG1" s="11"/>
      <c r="TH1" s="11"/>
      <c r="TI1" s="11"/>
      <c r="TJ1" s="11"/>
      <c r="TK1" s="11"/>
      <c r="TL1" s="11"/>
      <c r="TM1" s="11"/>
      <c r="TN1" s="11"/>
      <c r="TO1" s="11"/>
      <c r="TP1" s="11"/>
      <c r="TQ1" s="11"/>
      <c r="TR1" s="11"/>
      <c r="TS1" s="11"/>
      <c r="TT1" s="11"/>
      <c r="TU1" s="11"/>
      <c r="TV1" s="11"/>
      <c r="TW1" s="11"/>
      <c r="TX1" s="11"/>
      <c r="TY1" s="11"/>
      <c r="TZ1" s="11"/>
      <c r="UA1" s="11"/>
      <c r="UB1" s="11"/>
      <c r="UC1" s="11"/>
      <c r="UD1" s="11"/>
      <c r="UE1" s="11"/>
      <c r="UF1" s="11"/>
      <c r="UG1" s="11"/>
      <c r="UH1" s="11"/>
      <c r="UI1" s="11"/>
      <c r="UJ1" s="11"/>
      <c r="UK1" s="11"/>
      <c r="UL1" s="11"/>
      <c r="UM1" s="11"/>
      <c r="UN1" s="11"/>
      <c r="UO1" s="11"/>
      <c r="UP1" s="11"/>
      <c r="UQ1" s="11"/>
      <c r="UR1" s="11"/>
      <c r="US1" s="11"/>
      <c r="UT1" s="11"/>
      <c r="UU1" s="11"/>
      <c r="UV1" s="11"/>
      <c r="UW1" s="11"/>
      <c r="UX1" s="11"/>
      <c r="UY1" s="11"/>
      <c r="UZ1" s="11"/>
      <c r="VA1" s="11"/>
      <c r="VB1" s="11"/>
      <c r="VC1" s="11"/>
      <c r="VD1" s="11"/>
      <c r="VE1" s="11"/>
      <c r="VF1" s="11"/>
      <c r="VG1" s="11"/>
      <c r="VH1" s="11"/>
      <c r="VI1" s="11"/>
      <c r="VJ1" s="11"/>
      <c r="VK1" s="11"/>
      <c r="VL1" s="11"/>
      <c r="VM1" s="11"/>
      <c r="VN1" s="11"/>
      <c r="VO1" s="11"/>
      <c r="VP1" s="11"/>
      <c r="VQ1" s="11"/>
      <c r="VR1" s="11"/>
      <c r="VS1" s="11"/>
      <c r="VT1" s="11"/>
      <c r="VU1" s="11"/>
      <c r="VV1" s="11"/>
      <c r="VW1" s="11"/>
      <c r="VX1" s="11"/>
      <c r="VY1" s="11"/>
      <c r="VZ1" s="11"/>
      <c r="WA1" s="11"/>
      <c r="WB1" s="11"/>
      <c r="WC1" s="11"/>
      <c r="WD1" s="11"/>
      <c r="WE1" s="11"/>
      <c r="WF1" s="11"/>
      <c r="WG1" s="11"/>
      <c r="WH1" s="11"/>
      <c r="WI1" s="11"/>
      <c r="WJ1" s="11"/>
      <c r="WK1" s="11"/>
      <c r="WL1" s="11"/>
      <c r="WM1" s="11"/>
      <c r="WN1" s="11"/>
      <c r="WO1" s="11"/>
      <c r="WP1" s="11"/>
      <c r="WQ1" s="11"/>
      <c r="WR1" s="11"/>
      <c r="WS1" s="11"/>
      <c r="WT1" s="11"/>
      <c r="WU1" s="11"/>
      <c r="WV1" s="11"/>
      <c r="WW1" s="11"/>
      <c r="WX1" s="11"/>
      <c r="WY1" s="11"/>
      <c r="WZ1" s="11"/>
      <c r="XA1" s="11"/>
      <c r="XB1" s="11"/>
      <c r="XC1" s="11"/>
      <c r="XD1" s="11"/>
      <c r="XE1" s="11"/>
      <c r="XF1" s="11"/>
      <c r="XG1" s="11"/>
      <c r="XH1" s="11"/>
      <c r="XI1" s="11"/>
      <c r="XJ1" s="11"/>
      <c r="XK1" s="11"/>
      <c r="XL1" s="11"/>
      <c r="XM1" s="11"/>
      <c r="XN1" s="11"/>
      <c r="XO1" s="11"/>
      <c r="XP1" s="11"/>
      <c r="XQ1" s="11"/>
      <c r="XR1" s="11"/>
      <c r="XS1" s="11"/>
      <c r="XT1" s="11"/>
      <c r="XU1" s="11"/>
      <c r="XV1" s="11"/>
      <c r="XW1" s="11"/>
      <c r="XX1" s="11"/>
      <c r="XY1" s="11"/>
      <c r="XZ1" s="11"/>
      <c r="YA1" s="11"/>
      <c r="YB1" s="11"/>
      <c r="YC1" s="11"/>
      <c r="YD1" s="11"/>
      <c r="YE1" s="11"/>
      <c r="YF1" s="11"/>
      <c r="YG1" s="11"/>
      <c r="YH1" s="11"/>
      <c r="YI1" s="11"/>
      <c r="YJ1" s="11"/>
      <c r="YK1" s="11"/>
      <c r="YL1" s="11"/>
      <c r="YM1" s="11"/>
      <c r="YN1" s="11"/>
      <c r="YO1" s="11"/>
      <c r="YP1" s="11"/>
      <c r="YQ1" s="11"/>
      <c r="YR1" s="11"/>
      <c r="YS1" s="11"/>
      <c r="YT1" s="11"/>
      <c r="YU1" s="11"/>
      <c r="YV1" s="11"/>
      <c r="YW1" s="11"/>
      <c r="YX1" s="11"/>
      <c r="YY1" s="11"/>
      <c r="YZ1" s="11"/>
      <c r="ZA1" s="11"/>
      <c r="ZB1" s="11"/>
      <c r="ZC1" s="11"/>
      <c r="ZD1" s="11"/>
      <c r="ZE1" s="11"/>
      <c r="ZF1" s="11"/>
      <c r="ZG1" s="11"/>
      <c r="ZH1" s="11"/>
      <c r="ZI1" s="11"/>
      <c r="ZJ1" s="11"/>
      <c r="ZK1" s="11"/>
      <c r="ZL1" s="11"/>
      <c r="ZM1" s="11"/>
      <c r="ZN1" s="11"/>
      <c r="ZO1" s="11"/>
      <c r="ZP1" s="11"/>
      <c r="ZQ1" s="11"/>
      <c r="ZR1" s="11"/>
      <c r="ZS1" s="11"/>
      <c r="ZT1" s="11"/>
      <c r="ZU1" s="11"/>
      <c r="ZV1" s="11"/>
      <c r="ZW1" s="11"/>
      <c r="ZX1" s="11"/>
      <c r="ZY1" s="11"/>
      <c r="ZZ1" s="11"/>
      <c r="AAA1" s="11"/>
      <c r="AAB1" s="11"/>
      <c r="AAC1" s="11"/>
      <c r="AAD1" s="11"/>
      <c r="AAE1" s="11"/>
      <c r="AAF1" s="11"/>
      <c r="AAG1" s="11"/>
      <c r="AAH1" s="11"/>
      <c r="AAI1" s="11"/>
      <c r="AAJ1" s="11"/>
      <c r="AAK1" s="11"/>
      <c r="AAL1" s="11"/>
      <c r="AAM1" s="11"/>
      <c r="AAN1" s="11"/>
      <c r="AAO1" s="11"/>
      <c r="AAP1" s="11"/>
      <c r="AAQ1" s="11"/>
      <c r="AAR1" s="11"/>
      <c r="AAS1" s="11"/>
      <c r="AAT1" s="11"/>
      <c r="AAU1" s="11"/>
      <c r="AAV1" s="11"/>
      <c r="AAW1" s="11"/>
      <c r="AAX1" s="11"/>
      <c r="AAY1" s="11"/>
      <c r="AAZ1" s="11"/>
      <c r="ABA1" s="11"/>
      <c r="ABB1" s="11"/>
      <c r="ABC1" s="11"/>
      <c r="ABD1" s="11"/>
      <c r="ABE1" s="11"/>
      <c r="ABF1" s="11"/>
      <c r="ABG1" s="11"/>
      <c r="ABH1" s="11"/>
      <c r="ABI1" s="11"/>
      <c r="ABJ1" s="11"/>
      <c r="ABK1" s="11"/>
      <c r="ABL1" s="11"/>
      <c r="ABM1" s="11"/>
      <c r="ABN1" s="11"/>
      <c r="ABO1" s="11"/>
      <c r="ABP1" s="11"/>
      <c r="ABQ1" s="11"/>
      <c r="ABR1" s="11"/>
      <c r="ABS1" s="11"/>
      <c r="ABT1" s="11"/>
      <c r="ABU1" s="11"/>
      <c r="ABV1" s="11"/>
      <c r="ABW1" s="11"/>
      <c r="ABX1" s="11"/>
      <c r="ABY1" s="11"/>
      <c r="ABZ1" s="11"/>
      <c r="ACA1" s="11"/>
      <c r="ACB1" s="11"/>
      <c r="ACC1" s="11"/>
      <c r="ACD1" s="11"/>
      <c r="ACE1" s="11"/>
      <c r="ACF1" s="11"/>
      <c r="ACG1" s="11"/>
      <c r="ACH1" s="11"/>
      <c r="ACI1" s="11"/>
      <c r="ACJ1" s="11"/>
      <c r="ACK1" s="11"/>
      <c r="ACL1" s="11"/>
      <c r="ACM1" s="11"/>
      <c r="ACN1" s="11"/>
      <c r="ACO1" s="11"/>
      <c r="ACP1" s="11"/>
      <c r="ACQ1" s="11"/>
      <c r="ACR1" s="11"/>
      <c r="ACS1" s="11"/>
      <c r="ACT1" s="11"/>
      <c r="ACU1" s="11"/>
      <c r="ACV1" s="11"/>
      <c r="ACW1" s="11"/>
      <c r="ACX1" s="11"/>
      <c r="ACY1" s="11"/>
      <c r="ACZ1" s="11"/>
      <c r="ADA1" s="11"/>
      <c r="ADB1" s="11"/>
      <c r="ADC1" s="11"/>
      <c r="ADD1" s="11"/>
      <c r="ADE1" s="11"/>
      <c r="ADF1" s="11"/>
      <c r="ADG1" s="11"/>
      <c r="ADH1" s="11"/>
      <c r="ADI1" s="11"/>
      <c r="ADJ1" s="11"/>
      <c r="ADK1" s="11"/>
      <c r="ADL1" s="11"/>
      <c r="ADM1" s="11"/>
      <c r="ADN1" s="11"/>
      <c r="ADO1" s="11"/>
      <c r="ADP1" s="11"/>
      <c r="ADQ1" s="11"/>
      <c r="ADR1" s="11"/>
      <c r="ADS1" s="11"/>
      <c r="ADT1" s="11"/>
      <c r="ADU1" s="11"/>
      <c r="ADV1" s="11"/>
      <c r="ADW1" s="11"/>
      <c r="ADX1" s="11"/>
      <c r="ADY1" s="11"/>
      <c r="ADZ1" s="11"/>
      <c r="AEA1" s="11"/>
      <c r="AEB1" s="11"/>
      <c r="AEC1" s="11"/>
      <c r="AED1" s="11"/>
      <c r="AEE1" s="11"/>
      <c r="AEF1" s="11"/>
      <c r="AEG1" s="11"/>
      <c r="AEH1" s="11"/>
      <c r="AEI1" s="11"/>
      <c r="AEJ1" s="11"/>
      <c r="AEK1" s="11"/>
      <c r="AEL1" s="11"/>
      <c r="AEM1" s="11"/>
      <c r="AEN1" s="11"/>
      <c r="AEO1" s="11"/>
      <c r="AEP1" s="11"/>
      <c r="AEQ1" s="11"/>
      <c r="AER1" s="11"/>
      <c r="AES1" s="11"/>
      <c r="AET1" s="11"/>
      <c r="AEU1" s="11"/>
      <c r="AEV1" s="11"/>
      <c r="AEW1" s="11"/>
      <c r="AEX1" s="11"/>
      <c r="AEY1" s="11"/>
      <c r="AEZ1" s="11"/>
      <c r="AFA1" s="11"/>
      <c r="AFB1" s="11"/>
      <c r="AFC1" s="11"/>
      <c r="AFD1" s="11"/>
      <c r="AFE1" s="11"/>
      <c r="AFF1" s="11"/>
      <c r="AFG1" s="11"/>
      <c r="AFH1" s="11"/>
      <c r="AFI1" s="11"/>
      <c r="AFJ1" s="11"/>
      <c r="AFK1" s="11"/>
      <c r="AFL1" s="11"/>
      <c r="AFM1" s="11"/>
      <c r="AFN1" s="11"/>
      <c r="AFO1" s="11"/>
      <c r="AFP1" s="11"/>
      <c r="AFQ1" s="11"/>
      <c r="AFR1" s="11"/>
      <c r="AFS1" s="11"/>
      <c r="AFT1" s="11"/>
      <c r="AFU1" s="11"/>
      <c r="AFV1" s="11"/>
      <c r="AFW1" s="11"/>
      <c r="AFX1" s="11"/>
      <c r="AFY1" s="11"/>
      <c r="AFZ1" s="11"/>
      <c r="AGA1" s="11"/>
      <c r="AGB1" s="11"/>
      <c r="AGC1" s="11"/>
      <c r="AGD1" s="11"/>
      <c r="AGE1" s="11"/>
      <c r="AGF1" s="11"/>
      <c r="AGG1" s="11"/>
      <c r="AGH1" s="11"/>
      <c r="AGI1" s="11"/>
      <c r="AGJ1" s="11"/>
      <c r="AGK1" s="11"/>
      <c r="AGL1" s="11"/>
      <c r="AGM1" s="11"/>
      <c r="AGN1" s="11"/>
      <c r="AGO1" s="11"/>
      <c r="AGP1" s="11"/>
      <c r="AGQ1" s="11"/>
      <c r="AGR1" s="11"/>
      <c r="AGS1" s="11"/>
      <c r="AGT1" s="11"/>
      <c r="AGU1" s="11"/>
      <c r="AGV1" s="11"/>
      <c r="AGW1" s="11"/>
      <c r="AGX1" s="11"/>
      <c r="AGY1" s="11"/>
      <c r="AGZ1" s="11"/>
      <c r="AHA1" s="11"/>
      <c r="AHB1" s="11"/>
      <c r="AHC1" s="11"/>
      <c r="AHD1" s="11"/>
      <c r="AHE1" s="11"/>
      <c r="AHF1" s="11"/>
      <c r="AHG1" s="11"/>
      <c r="AHH1" s="11"/>
      <c r="AHI1" s="11"/>
      <c r="AHJ1" s="11"/>
      <c r="AHK1" s="11"/>
      <c r="AHL1" s="11"/>
      <c r="AHM1" s="11"/>
      <c r="AHN1" s="11"/>
      <c r="AHO1" s="11"/>
      <c r="AHP1" s="11"/>
      <c r="AHQ1" s="11"/>
      <c r="AHR1" s="11"/>
      <c r="AHS1" s="11"/>
      <c r="AHT1" s="11"/>
      <c r="AHU1" s="11"/>
      <c r="AHV1" s="11"/>
      <c r="AHW1" s="11"/>
      <c r="AHX1" s="11"/>
      <c r="AHY1" s="11"/>
      <c r="AHZ1" s="11"/>
      <c r="AIA1" s="11"/>
      <c r="AIB1" s="11"/>
      <c r="AIC1" s="11"/>
      <c r="AID1" s="11"/>
      <c r="AIE1" s="11"/>
      <c r="AIF1" s="11"/>
      <c r="AIG1" s="11"/>
      <c r="AIH1" s="11"/>
      <c r="AII1" s="11"/>
      <c r="AIJ1" s="11"/>
      <c r="AIK1" s="11"/>
      <c r="AIL1" s="11"/>
      <c r="AIM1" s="11"/>
      <c r="AIN1" s="11"/>
      <c r="AIO1" s="11"/>
      <c r="AIP1" s="11"/>
      <c r="AIQ1" s="11"/>
      <c r="AIR1" s="11"/>
      <c r="AIS1" s="11"/>
      <c r="AIT1" s="11"/>
      <c r="AIU1" s="11"/>
      <c r="AIV1" s="11"/>
      <c r="AIW1" s="11"/>
      <c r="AIX1" s="11"/>
      <c r="AIY1" s="11"/>
      <c r="AIZ1" s="11"/>
      <c r="AJA1" s="11"/>
      <c r="AJB1" s="11"/>
      <c r="AJC1" s="11"/>
      <c r="AJD1" s="11"/>
      <c r="AJE1" s="11"/>
      <c r="AJF1" s="11"/>
      <c r="AJG1" s="11"/>
      <c r="AJH1" s="11"/>
      <c r="AJI1" s="11"/>
      <c r="AJJ1" s="11"/>
      <c r="AJK1" s="11"/>
      <c r="AJL1" s="11"/>
      <c r="AJM1" s="11"/>
      <c r="AJN1" s="11"/>
      <c r="AJO1" s="11"/>
      <c r="AJP1" s="11"/>
      <c r="AJQ1" s="11"/>
      <c r="AJR1" s="11"/>
      <c r="AJS1" s="11"/>
      <c r="AJT1" s="11"/>
      <c r="AJU1" s="11"/>
      <c r="AJV1" s="11"/>
      <c r="AJW1" s="11"/>
      <c r="AJX1" s="11"/>
      <c r="AJY1" s="11"/>
      <c r="AJZ1" s="11"/>
      <c r="AKA1" s="11"/>
      <c r="AKB1" s="11"/>
      <c r="AKC1" s="11"/>
      <c r="AKD1" s="11"/>
      <c r="AKE1" s="11"/>
      <c r="AKF1" s="11"/>
      <c r="AKG1" s="11"/>
      <c r="AKH1" s="11"/>
      <c r="AKI1" s="11"/>
      <c r="AKJ1" s="11"/>
      <c r="AKK1" s="11"/>
      <c r="AKL1" s="11"/>
      <c r="AKM1" s="11"/>
      <c r="AKN1" s="11"/>
      <c r="AKO1" s="11"/>
      <c r="AKP1" s="11"/>
      <c r="AKQ1" s="11"/>
      <c r="AKR1" s="11"/>
      <c r="AKS1" s="11"/>
      <c r="AKT1" s="11"/>
      <c r="AKU1" s="11"/>
      <c r="AKV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c r="AMF1" s="11"/>
      <c r="AMG1" s="11"/>
      <c r="AMH1" s="11"/>
      <c r="AMI1" s="11"/>
      <c r="AMJ1" s="11"/>
      <c r="AMK1" s="11"/>
      <c r="AML1" s="11"/>
      <c r="AMM1" s="11"/>
      <c r="AMN1" s="11"/>
      <c r="AMO1" s="11"/>
      <c r="AMP1" s="11"/>
      <c r="AMQ1" s="11"/>
      <c r="AMR1" s="11"/>
      <c r="AMS1" s="11"/>
      <c r="AMT1" s="11"/>
      <c r="AMU1" s="11"/>
      <c r="AMV1" s="11"/>
      <c r="AMW1" s="11"/>
      <c r="AMX1" s="11"/>
      <c r="AMY1" s="11"/>
      <c r="AMZ1" s="11"/>
      <c r="ANA1" s="11"/>
      <c r="ANB1" s="11"/>
      <c r="ANC1" s="11"/>
      <c r="AND1" s="11"/>
      <c r="ANE1" s="11"/>
      <c r="ANF1" s="11"/>
      <c r="ANG1" s="11"/>
      <c r="ANH1" s="11"/>
      <c r="ANI1" s="11"/>
      <c r="ANJ1" s="11"/>
      <c r="ANK1" s="11"/>
      <c r="ANL1" s="11"/>
      <c r="ANM1" s="11"/>
      <c r="ANN1" s="11"/>
      <c r="ANO1" s="11"/>
      <c r="ANP1" s="11"/>
      <c r="ANQ1" s="11"/>
      <c r="ANR1" s="11"/>
      <c r="ANS1" s="11"/>
      <c r="ANT1" s="11"/>
      <c r="ANU1" s="11"/>
      <c r="ANV1" s="11"/>
      <c r="ANW1" s="11"/>
      <c r="ANX1" s="11"/>
      <c r="ANY1" s="11"/>
      <c r="ANZ1" s="11"/>
      <c r="AOA1" s="11"/>
      <c r="AOB1" s="11"/>
      <c r="AOC1" s="11"/>
      <c r="AOD1" s="11"/>
      <c r="AOE1" s="11"/>
      <c r="AOF1" s="11"/>
      <c r="AOG1" s="11"/>
      <c r="AOH1" s="11"/>
      <c r="AOI1" s="11"/>
      <c r="AOJ1" s="11"/>
      <c r="AOK1" s="11"/>
      <c r="AOL1" s="11"/>
      <c r="AOM1" s="11"/>
      <c r="AON1" s="11"/>
      <c r="AOO1" s="11"/>
      <c r="AOP1" s="11"/>
      <c r="AOQ1" s="11"/>
      <c r="AOR1" s="11"/>
      <c r="AOS1" s="11"/>
      <c r="AOT1" s="11"/>
      <c r="AOU1" s="11"/>
      <c r="AOV1" s="11"/>
      <c r="AOW1" s="11"/>
      <c r="AOX1" s="11"/>
      <c r="AOY1" s="11"/>
      <c r="AOZ1" s="11"/>
      <c r="APA1" s="11"/>
      <c r="APB1" s="11"/>
      <c r="APC1" s="11"/>
      <c r="APD1" s="11"/>
      <c r="APE1" s="11"/>
      <c r="APF1" s="11"/>
      <c r="APG1" s="11"/>
      <c r="APH1" s="11"/>
      <c r="API1" s="11"/>
      <c r="APJ1" s="11"/>
      <c r="APK1" s="11"/>
      <c r="APL1" s="11"/>
      <c r="APM1" s="11"/>
      <c r="APN1" s="11"/>
      <c r="APO1" s="11"/>
      <c r="APP1" s="11"/>
      <c r="APQ1" s="11"/>
      <c r="APR1" s="11"/>
      <c r="APS1" s="11"/>
      <c r="APT1" s="11"/>
      <c r="APU1" s="11"/>
      <c r="APV1" s="11"/>
      <c r="APW1" s="11"/>
      <c r="APX1" s="11"/>
      <c r="APY1" s="11"/>
      <c r="APZ1" s="11"/>
      <c r="AQA1" s="11"/>
      <c r="AQB1" s="11"/>
      <c r="AQC1" s="11"/>
      <c r="AQD1" s="11"/>
      <c r="AQE1" s="11"/>
      <c r="AQF1" s="11"/>
      <c r="AQG1" s="11"/>
      <c r="AQH1" s="11"/>
      <c r="AQI1" s="11"/>
      <c r="AQJ1" s="11"/>
      <c r="AQK1" s="11"/>
      <c r="AQL1" s="11"/>
      <c r="AQM1" s="11"/>
      <c r="AQN1" s="11"/>
      <c r="AQO1" s="11"/>
      <c r="AQP1" s="11"/>
      <c r="AQQ1" s="11"/>
      <c r="AQR1" s="11"/>
      <c r="AQS1" s="11"/>
      <c r="AQT1" s="11"/>
      <c r="AQU1" s="11"/>
      <c r="AQV1" s="11"/>
      <c r="AQW1" s="11"/>
      <c r="AQX1" s="11"/>
      <c r="AQY1" s="11"/>
      <c r="AQZ1" s="11"/>
      <c r="ARA1" s="11"/>
      <c r="ARB1" s="11"/>
      <c r="ARC1" s="11"/>
      <c r="ARD1" s="11"/>
      <c r="ARE1" s="11"/>
      <c r="ARF1" s="11"/>
      <c r="ARG1" s="11"/>
      <c r="ARH1" s="11"/>
      <c r="ARI1" s="11"/>
      <c r="ARJ1" s="11"/>
      <c r="ARK1" s="11"/>
      <c r="ARL1" s="11"/>
      <c r="ARM1" s="11"/>
      <c r="ARN1" s="11"/>
      <c r="ARO1" s="11"/>
      <c r="ARP1" s="11"/>
      <c r="ARQ1" s="11"/>
      <c r="ARR1" s="11"/>
      <c r="ARS1" s="11"/>
      <c r="ART1" s="11"/>
      <c r="ARU1" s="11"/>
      <c r="ARV1" s="11"/>
      <c r="ARW1" s="11"/>
      <c r="ARX1" s="11"/>
      <c r="ARY1" s="11"/>
      <c r="ARZ1" s="11"/>
      <c r="ASA1" s="11"/>
      <c r="ASB1" s="11"/>
      <c r="ASC1" s="11"/>
      <c r="ASD1" s="11"/>
      <c r="ASE1" s="11"/>
      <c r="ASF1" s="11"/>
      <c r="ASG1" s="11"/>
      <c r="ASH1" s="11"/>
      <c r="ASI1" s="11"/>
      <c r="ASJ1" s="11"/>
      <c r="ASK1" s="11"/>
      <c r="ASL1" s="11"/>
      <c r="ASM1" s="11"/>
      <c r="ASN1" s="11"/>
      <c r="ASO1" s="11"/>
      <c r="ASP1" s="11"/>
      <c r="ASQ1" s="11"/>
      <c r="ASR1" s="11"/>
      <c r="ASS1" s="11"/>
      <c r="AST1" s="11"/>
      <c r="ASU1" s="11"/>
      <c r="ASV1" s="11"/>
      <c r="ASW1" s="11"/>
      <c r="ASX1" s="11"/>
      <c r="ASY1" s="11"/>
      <c r="ASZ1" s="11"/>
      <c r="ATA1" s="11"/>
      <c r="ATB1" s="11"/>
      <c r="ATC1" s="11"/>
      <c r="ATD1" s="11"/>
      <c r="ATE1" s="11"/>
      <c r="ATF1" s="11"/>
      <c r="ATG1" s="11"/>
      <c r="ATH1" s="11"/>
      <c r="ATI1" s="11"/>
      <c r="ATJ1" s="11"/>
      <c r="ATK1" s="11"/>
      <c r="ATL1" s="11"/>
      <c r="ATM1" s="11"/>
      <c r="ATN1" s="11"/>
      <c r="ATO1" s="11"/>
      <c r="ATP1" s="11"/>
      <c r="ATQ1" s="11"/>
      <c r="ATR1" s="11"/>
      <c r="ATS1" s="11"/>
      <c r="ATT1" s="11"/>
      <c r="ATU1" s="11"/>
      <c r="ATV1" s="11"/>
      <c r="ATW1" s="11"/>
      <c r="ATX1" s="11"/>
      <c r="ATY1" s="11"/>
      <c r="ATZ1" s="11"/>
      <c r="AUA1" s="11"/>
      <c r="AUB1" s="11"/>
      <c r="AUC1" s="11"/>
      <c r="AUD1" s="11"/>
      <c r="AUE1" s="11"/>
      <c r="AUF1" s="11"/>
      <c r="AUG1" s="11"/>
      <c r="AUH1" s="11"/>
      <c r="AUI1" s="11"/>
      <c r="AUJ1" s="11"/>
      <c r="AUK1" s="11"/>
      <c r="AUL1" s="11"/>
      <c r="AUM1" s="11"/>
      <c r="AUN1" s="11"/>
      <c r="AUO1" s="11"/>
      <c r="AUP1" s="11"/>
      <c r="AUQ1" s="11"/>
      <c r="AUR1" s="11"/>
      <c r="AUS1" s="11"/>
      <c r="AUT1" s="11"/>
      <c r="AUU1" s="11"/>
      <c r="AUV1" s="11"/>
      <c r="AUW1" s="11"/>
      <c r="AUX1" s="11"/>
      <c r="AUY1" s="11"/>
      <c r="AUZ1" s="11"/>
      <c r="AVA1" s="11"/>
      <c r="AVB1" s="11"/>
      <c r="AVC1" s="11"/>
      <c r="AVD1" s="11"/>
      <c r="AVE1" s="11"/>
      <c r="AVF1" s="11"/>
      <c r="AVG1" s="11"/>
      <c r="AVH1" s="11"/>
      <c r="AVI1" s="11"/>
      <c r="AVJ1" s="11"/>
      <c r="AVK1" s="11"/>
      <c r="AVL1" s="11"/>
      <c r="AVM1" s="11"/>
      <c r="AVN1" s="11"/>
      <c r="AVO1" s="11"/>
      <c r="AVP1" s="11"/>
      <c r="AVQ1" s="11"/>
      <c r="AVR1" s="11"/>
      <c r="AVS1" s="11"/>
      <c r="AVT1" s="11"/>
      <c r="AVU1" s="11"/>
      <c r="AVV1" s="11"/>
      <c r="AVW1" s="11"/>
      <c r="AVX1" s="11"/>
      <c r="AVY1" s="11"/>
      <c r="AVZ1" s="11"/>
      <c r="AWA1" s="11"/>
      <c r="AWB1" s="11"/>
      <c r="AWC1" s="11"/>
      <c r="AWD1" s="11"/>
      <c r="AWE1" s="11"/>
      <c r="AWF1" s="11"/>
      <c r="AWG1" s="11"/>
      <c r="AWH1" s="11"/>
      <c r="AWI1" s="11"/>
      <c r="AWJ1" s="11"/>
      <c r="AWK1" s="11"/>
      <c r="AWL1" s="11"/>
      <c r="AWM1" s="11"/>
      <c r="AWN1" s="11"/>
      <c r="AWO1" s="11"/>
      <c r="AWP1" s="11"/>
      <c r="AWQ1" s="11"/>
      <c r="AWR1" s="11"/>
      <c r="AWS1" s="11"/>
      <c r="AWT1" s="11"/>
      <c r="AWU1" s="11"/>
      <c r="AWV1" s="11"/>
      <c r="AWW1" s="11"/>
      <c r="AWX1" s="11"/>
      <c r="AWY1" s="11"/>
      <c r="AWZ1" s="11"/>
      <c r="AXA1" s="11"/>
      <c r="AXB1" s="11"/>
      <c r="AXC1" s="11"/>
      <c r="AXD1" s="11"/>
      <c r="AXE1" s="11"/>
      <c r="AXF1" s="11"/>
      <c r="AXG1" s="11"/>
      <c r="AXH1" s="11"/>
      <c r="AXI1" s="11"/>
      <c r="AXJ1" s="11"/>
      <c r="AXK1" s="11"/>
      <c r="AXL1" s="11"/>
      <c r="AXM1" s="11"/>
      <c r="AXN1" s="11"/>
      <c r="AXO1" s="11"/>
      <c r="AXP1" s="11"/>
      <c r="AXQ1" s="11"/>
      <c r="AXR1" s="11"/>
      <c r="AXS1" s="11"/>
      <c r="AXT1" s="11"/>
      <c r="AXU1" s="11"/>
      <c r="AXV1" s="11"/>
      <c r="AXW1" s="11"/>
      <c r="AXX1" s="11"/>
      <c r="AXY1" s="11"/>
      <c r="AXZ1" s="11"/>
      <c r="AYA1" s="11"/>
      <c r="AYB1" s="11"/>
      <c r="AYC1" s="11"/>
      <c r="AYD1" s="11"/>
      <c r="AYE1" s="11"/>
      <c r="AYF1" s="11"/>
      <c r="AYG1" s="11"/>
      <c r="AYH1" s="11"/>
      <c r="AYI1" s="11"/>
      <c r="AYJ1" s="11"/>
      <c r="AYK1" s="11"/>
      <c r="AYL1" s="11"/>
      <c r="AYM1" s="11"/>
      <c r="AYN1" s="11"/>
      <c r="AYO1" s="11"/>
      <c r="AYP1" s="11"/>
      <c r="AYQ1" s="11"/>
      <c r="AYR1" s="11"/>
      <c r="AYS1" s="11"/>
      <c r="AYT1" s="11"/>
      <c r="AYU1" s="11"/>
      <c r="AYV1" s="11"/>
      <c r="AYW1" s="11"/>
      <c r="AYX1" s="11"/>
      <c r="AYY1" s="11"/>
      <c r="AYZ1" s="11"/>
      <c r="AZA1" s="11"/>
      <c r="AZB1" s="11"/>
      <c r="AZC1" s="11"/>
      <c r="AZD1" s="11"/>
      <c r="AZE1" s="11"/>
      <c r="AZF1" s="11"/>
      <c r="AZG1" s="11"/>
      <c r="AZH1" s="11"/>
      <c r="AZI1" s="11"/>
      <c r="AZJ1" s="11"/>
      <c r="AZK1" s="11"/>
      <c r="AZL1" s="11"/>
      <c r="AZM1" s="11"/>
      <c r="AZN1" s="11"/>
      <c r="AZO1" s="11"/>
      <c r="AZP1" s="11"/>
      <c r="AZQ1" s="11"/>
      <c r="AZR1" s="11"/>
      <c r="AZS1" s="11"/>
      <c r="AZT1" s="11"/>
      <c r="AZU1" s="11"/>
      <c r="AZV1" s="11"/>
      <c r="AZW1" s="11"/>
      <c r="AZX1" s="11"/>
      <c r="AZY1" s="11"/>
      <c r="AZZ1" s="11"/>
      <c r="BAA1" s="11"/>
      <c r="BAB1" s="11"/>
      <c r="BAC1" s="11"/>
      <c r="BAD1" s="11"/>
      <c r="BAE1" s="11"/>
      <c r="BAF1" s="11"/>
      <c r="BAG1" s="11"/>
      <c r="BAH1" s="11"/>
      <c r="BAI1" s="11"/>
      <c r="BAJ1" s="11"/>
      <c r="BAK1" s="11"/>
      <c r="BAL1" s="11"/>
      <c r="BAM1" s="11"/>
      <c r="BAN1" s="11"/>
      <c r="BAO1" s="11"/>
      <c r="BAP1" s="11"/>
      <c r="BAQ1" s="11"/>
      <c r="BAR1" s="11"/>
      <c r="BAS1" s="11"/>
      <c r="BAT1" s="11"/>
      <c r="BAU1" s="11"/>
      <c r="BAV1" s="11"/>
      <c r="BAW1" s="11"/>
      <c r="BAX1" s="11"/>
      <c r="BAY1" s="11"/>
      <c r="BAZ1" s="11"/>
      <c r="BBA1" s="11"/>
      <c r="BBB1" s="11"/>
      <c r="BBC1" s="11"/>
      <c r="BBD1" s="11"/>
      <c r="BBE1" s="11"/>
      <c r="BBF1" s="11"/>
      <c r="BBG1" s="11"/>
      <c r="BBH1" s="11"/>
      <c r="BBI1" s="11"/>
      <c r="BBJ1" s="11"/>
      <c r="BBK1" s="11"/>
      <c r="BBL1" s="11"/>
      <c r="BBM1" s="11"/>
      <c r="BBN1" s="11"/>
      <c r="BBO1" s="11"/>
      <c r="BBP1" s="11"/>
      <c r="BBQ1" s="11"/>
      <c r="BBR1" s="11"/>
      <c r="BBS1" s="11"/>
      <c r="BBT1" s="11"/>
      <c r="BBU1" s="11"/>
      <c r="BBV1" s="11"/>
      <c r="BBW1" s="11"/>
      <c r="BBX1" s="11"/>
      <c r="BBY1" s="11"/>
      <c r="BBZ1" s="11"/>
      <c r="BCA1" s="11"/>
      <c r="BCB1" s="11"/>
      <c r="BCC1" s="11"/>
      <c r="BCD1" s="11"/>
      <c r="BCE1" s="11"/>
      <c r="BCF1" s="11"/>
      <c r="BCG1" s="11"/>
      <c r="BCH1" s="11"/>
      <c r="BCI1" s="11"/>
      <c r="BCJ1" s="11"/>
      <c r="BCK1" s="11"/>
      <c r="BCL1" s="11"/>
      <c r="BCM1" s="11"/>
      <c r="BCN1" s="11"/>
      <c r="BCO1" s="11"/>
      <c r="BCP1" s="11"/>
      <c r="BCQ1" s="11"/>
      <c r="BCR1" s="11"/>
      <c r="BCS1" s="11"/>
      <c r="BCT1" s="11"/>
      <c r="BCU1" s="11"/>
      <c r="BCV1" s="11"/>
      <c r="BCW1" s="11"/>
      <c r="BCX1" s="11"/>
      <c r="BCY1" s="11"/>
      <c r="BCZ1" s="11"/>
      <c r="BDA1" s="11"/>
      <c r="BDB1" s="11"/>
      <c r="BDC1" s="11"/>
      <c r="BDD1" s="11"/>
      <c r="BDE1" s="11"/>
      <c r="BDF1" s="11"/>
      <c r="BDG1" s="11"/>
      <c r="BDH1" s="11"/>
      <c r="BDI1" s="11"/>
      <c r="BDJ1" s="11"/>
      <c r="BDK1" s="11"/>
      <c r="BDL1" s="11"/>
      <c r="BDM1" s="11"/>
      <c r="BDN1" s="11"/>
      <c r="BDO1" s="11"/>
      <c r="BDP1" s="11"/>
      <c r="BDQ1" s="11"/>
      <c r="BDR1" s="11"/>
      <c r="BDS1" s="11"/>
      <c r="BDT1" s="11"/>
      <c r="BDU1" s="11"/>
      <c r="BDV1" s="11"/>
      <c r="BDW1" s="11"/>
      <c r="BDX1" s="11"/>
      <c r="BDY1" s="11"/>
      <c r="BDZ1" s="11"/>
      <c r="BEA1" s="11"/>
      <c r="BEB1" s="11"/>
      <c r="BEC1" s="11"/>
      <c r="BED1" s="11"/>
      <c r="BEE1" s="11"/>
      <c r="BEF1" s="11"/>
      <c r="BEG1" s="11"/>
      <c r="BEH1" s="11"/>
      <c r="BEI1" s="11"/>
      <c r="BEJ1" s="11"/>
      <c r="BEK1" s="11"/>
      <c r="BEL1" s="11"/>
      <c r="BEM1" s="11"/>
      <c r="BEN1" s="11"/>
      <c r="BEO1" s="11"/>
      <c r="BEP1" s="11"/>
      <c r="BEQ1" s="11"/>
      <c r="BER1" s="11"/>
      <c r="BES1" s="11"/>
      <c r="BET1" s="11"/>
      <c r="BEU1" s="11"/>
      <c r="BEV1" s="11"/>
      <c r="BEW1" s="11"/>
      <c r="BEX1" s="11"/>
      <c r="BEY1" s="11"/>
      <c r="BEZ1" s="11"/>
      <c r="BFA1" s="11"/>
      <c r="BFB1" s="11"/>
      <c r="BFC1" s="11"/>
      <c r="BFD1" s="11"/>
      <c r="BFE1" s="11"/>
      <c r="BFF1" s="11"/>
      <c r="BFG1" s="11"/>
      <c r="BFH1" s="11"/>
      <c r="BFI1" s="11"/>
      <c r="BFJ1" s="11"/>
      <c r="BFK1" s="11"/>
      <c r="BFL1" s="11"/>
      <c r="BFM1" s="11"/>
      <c r="BFN1" s="11"/>
      <c r="BFO1" s="11"/>
      <c r="BFP1" s="11"/>
      <c r="BFQ1" s="11"/>
      <c r="BFR1" s="11"/>
      <c r="BFS1" s="11"/>
      <c r="BFT1" s="11"/>
      <c r="BFU1" s="11"/>
      <c r="BFV1" s="11"/>
      <c r="BFW1" s="11"/>
      <c r="BFX1" s="11"/>
      <c r="BFY1" s="11"/>
      <c r="BFZ1" s="11"/>
      <c r="BGA1" s="11"/>
      <c r="BGB1" s="11"/>
      <c r="BGC1" s="11"/>
      <c r="BGD1" s="11"/>
      <c r="BGE1" s="11"/>
      <c r="BGF1" s="11"/>
      <c r="BGG1" s="11"/>
      <c r="BGH1" s="11"/>
      <c r="BGI1" s="11"/>
      <c r="BGJ1" s="11"/>
      <c r="BGK1" s="11"/>
      <c r="BGL1" s="11"/>
      <c r="BGM1" s="11"/>
      <c r="BGN1" s="11"/>
      <c r="BGO1" s="11"/>
      <c r="BGP1" s="11"/>
      <c r="BGQ1" s="11"/>
      <c r="BGR1" s="11"/>
      <c r="BGS1" s="11"/>
      <c r="BGT1" s="11"/>
      <c r="BGU1" s="11"/>
      <c r="BGV1" s="11"/>
      <c r="BGW1" s="11"/>
      <c r="BGX1" s="11"/>
      <c r="BGY1" s="11"/>
      <c r="BGZ1" s="11"/>
      <c r="BHA1" s="11"/>
      <c r="BHB1" s="11"/>
      <c r="BHC1" s="11"/>
      <c r="BHD1" s="11"/>
      <c r="BHE1" s="11"/>
      <c r="BHF1" s="11"/>
      <c r="BHG1" s="11"/>
      <c r="BHH1" s="11"/>
      <c r="BHI1" s="11"/>
      <c r="BHJ1" s="11"/>
      <c r="BHK1" s="11"/>
      <c r="BHL1" s="11"/>
      <c r="BHM1" s="11"/>
      <c r="BHN1" s="11"/>
      <c r="BHO1" s="11"/>
      <c r="BHP1" s="11"/>
      <c r="BHQ1" s="11"/>
      <c r="BHR1" s="11"/>
      <c r="BHS1" s="11"/>
      <c r="BHT1" s="11"/>
      <c r="BHU1" s="11"/>
      <c r="BHV1" s="11"/>
      <c r="BHW1" s="11"/>
      <c r="BHX1" s="11"/>
      <c r="BHY1" s="11"/>
      <c r="BHZ1" s="11"/>
      <c r="BIA1" s="11"/>
      <c r="BIB1" s="11"/>
      <c r="BIC1" s="11"/>
      <c r="BID1" s="11"/>
      <c r="BIE1" s="11"/>
      <c r="BIF1" s="11"/>
      <c r="BIG1" s="11"/>
      <c r="BIH1" s="11"/>
      <c r="BII1" s="11"/>
      <c r="BIJ1" s="11"/>
      <c r="BIK1" s="11"/>
      <c r="BIL1" s="11"/>
      <c r="BIM1" s="11"/>
      <c r="BIN1" s="11"/>
      <c r="BIO1" s="11"/>
      <c r="BIP1" s="11"/>
      <c r="BIQ1" s="11"/>
      <c r="BIR1" s="11"/>
      <c r="BIS1" s="11"/>
      <c r="BIT1" s="11"/>
      <c r="BIU1" s="11"/>
      <c r="BIV1" s="11"/>
      <c r="BIW1" s="11"/>
      <c r="BIX1" s="11"/>
      <c r="BIY1" s="11"/>
      <c r="BIZ1" s="11"/>
      <c r="BJA1" s="11"/>
      <c r="BJB1" s="11"/>
      <c r="BJC1" s="11"/>
      <c r="BJD1" s="11"/>
      <c r="BJE1" s="11"/>
      <c r="BJF1" s="11"/>
      <c r="BJG1" s="11"/>
      <c r="BJH1" s="11"/>
      <c r="BJI1" s="11"/>
      <c r="BJJ1" s="11"/>
      <c r="BJK1" s="11"/>
      <c r="BJL1" s="11"/>
      <c r="BJM1" s="11"/>
      <c r="BJN1" s="11"/>
      <c r="BJO1" s="11"/>
      <c r="BJP1" s="11"/>
      <c r="BJQ1" s="11"/>
      <c r="BJR1" s="11"/>
      <c r="BJS1" s="11"/>
      <c r="BJT1" s="11"/>
      <c r="BJU1" s="11"/>
      <c r="BJV1" s="11"/>
      <c r="BJW1" s="11"/>
      <c r="BJX1" s="11"/>
      <c r="BJY1" s="11"/>
      <c r="BJZ1" s="11"/>
      <c r="BKA1" s="11"/>
      <c r="BKB1" s="11"/>
      <c r="BKC1" s="11"/>
      <c r="BKD1" s="11"/>
      <c r="BKE1" s="11"/>
      <c r="BKF1" s="11"/>
      <c r="BKG1" s="11"/>
      <c r="BKH1" s="11"/>
      <c r="BKI1" s="11"/>
      <c r="BKJ1" s="11"/>
      <c r="BKK1" s="11"/>
      <c r="BKL1" s="11"/>
      <c r="BKM1" s="11"/>
      <c r="BKN1" s="11"/>
      <c r="BKO1" s="11"/>
      <c r="BKP1" s="11"/>
      <c r="BKQ1" s="11"/>
      <c r="BKR1" s="11"/>
      <c r="BKS1" s="11"/>
      <c r="BKT1" s="11"/>
      <c r="BKU1" s="11"/>
      <c r="BKV1" s="11"/>
      <c r="BKW1" s="11"/>
      <c r="BKX1" s="11"/>
      <c r="BKY1" s="11"/>
      <c r="BKZ1" s="11"/>
      <c r="BLA1" s="11"/>
      <c r="BLB1" s="11"/>
      <c r="BLC1" s="11"/>
      <c r="BLD1" s="11"/>
      <c r="BLE1" s="11"/>
      <c r="BLF1" s="11"/>
      <c r="BLG1" s="11"/>
      <c r="BLH1" s="11"/>
      <c r="BLI1" s="11"/>
      <c r="BLJ1" s="11"/>
      <c r="BLK1" s="11"/>
      <c r="BLL1" s="11"/>
      <c r="BLM1" s="11"/>
      <c r="BLN1" s="11"/>
      <c r="BLO1" s="11"/>
      <c r="BLP1" s="11"/>
      <c r="BLQ1" s="11"/>
      <c r="BLR1" s="11"/>
      <c r="BLS1" s="11"/>
      <c r="BLT1" s="11"/>
      <c r="BLU1" s="11"/>
      <c r="BLV1" s="11"/>
      <c r="BLW1" s="11"/>
      <c r="BLX1" s="11"/>
      <c r="BLY1" s="11"/>
      <c r="BLZ1" s="11"/>
      <c r="BMA1" s="11"/>
      <c r="BMB1" s="11"/>
      <c r="BMC1" s="11"/>
      <c r="BMD1" s="11"/>
      <c r="BME1" s="11"/>
      <c r="BMF1" s="11"/>
      <c r="BMG1" s="11"/>
      <c r="BMH1" s="11"/>
      <c r="BMI1" s="11"/>
      <c r="BMJ1" s="11"/>
      <c r="BMK1" s="11"/>
      <c r="BML1" s="11"/>
      <c r="BMM1" s="11"/>
      <c r="BMN1" s="11"/>
      <c r="BMO1" s="11"/>
      <c r="BMP1" s="11"/>
      <c r="BMQ1" s="11"/>
      <c r="BMR1" s="11"/>
      <c r="BMS1" s="11"/>
      <c r="BMT1" s="11"/>
      <c r="BMU1" s="11"/>
      <c r="BMV1" s="11"/>
      <c r="BMW1" s="11"/>
      <c r="BMX1" s="11"/>
      <c r="BMY1" s="11"/>
      <c r="BMZ1" s="11"/>
      <c r="BNA1" s="11"/>
      <c r="BNB1" s="11"/>
      <c r="BNC1" s="11"/>
      <c r="BND1" s="11"/>
      <c r="BNE1" s="11"/>
      <c r="BNF1" s="11"/>
      <c r="BNG1" s="11"/>
      <c r="BNH1" s="11"/>
      <c r="BNI1" s="11"/>
      <c r="BNJ1" s="11"/>
      <c r="BNK1" s="11"/>
      <c r="BNL1" s="11"/>
      <c r="BNM1" s="11"/>
      <c r="BNN1" s="11"/>
      <c r="BNO1" s="11"/>
      <c r="BNP1" s="11"/>
      <c r="BNQ1" s="11"/>
      <c r="BNR1" s="11"/>
      <c r="BNS1" s="11"/>
      <c r="BNT1" s="11"/>
      <c r="BNU1" s="11"/>
      <c r="BNV1" s="11"/>
      <c r="BNW1" s="11"/>
      <c r="BNX1" s="11"/>
      <c r="BNY1" s="11"/>
      <c r="BNZ1" s="11"/>
      <c r="BOA1" s="11"/>
      <c r="BOB1" s="11"/>
      <c r="BOC1" s="11"/>
      <c r="BOD1" s="11"/>
      <c r="BOE1" s="11"/>
      <c r="BOF1" s="11"/>
      <c r="BOG1" s="11"/>
      <c r="BOH1" s="11"/>
      <c r="BOI1" s="11"/>
      <c r="BOJ1" s="11"/>
      <c r="BOK1" s="11"/>
      <c r="BOL1" s="11"/>
      <c r="BOM1" s="11"/>
      <c r="BON1" s="11"/>
      <c r="BOO1" s="11"/>
      <c r="BOP1" s="11"/>
      <c r="BOQ1" s="11"/>
      <c r="BOR1" s="11"/>
      <c r="BOS1" s="11"/>
      <c r="BOT1" s="11"/>
      <c r="BOU1" s="11"/>
      <c r="BOV1" s="11"/>
      <c r="BOW1" s="11"/>
      <c r="BOX1" s="11"/>
      <c r="BOY1" s="11"/>
      <c r="BOZ1" s="11"/>
      <c r="BPA1" s="11"/>
      <c r="BPB1" s="11"/>
      <c r="BPC1" s="11"/>
      <c r="BPD1" s="11"/>
      <c r="BPE1" s="11"/>
      <c r="BPF1" s="11"/>
      <c r="BPG1" s="11"/>
      <c r="BPH1" s="11"/>
      <c r="BPI1" s="11"/>
      <c r="BPJ1" s="11"/>
      <c r="BPK1" s="11"/>
      <c r="BPL1" s="11"/>
      <c r="BPM1" s="11"/>
      <c r="BPN1" s="11"/>
      <c r="BPO1" s="11"/>
      <c r="BPP1" s="11"/>
      <c r="BPQ1" s="11"/>
      <c r="BPR1" s="11"/>
      <c r="BPS1" s="11"/>
      <c r="BPT1" s="11"/>
      <c r="BPU1" s="11"/>
      <c r="BPV1" s="11"/>
      <c r="BPW1" s="11"/>
      <c r="BPX1" s="11"/>
      <c r="BPY1" s="11"/>
      <c r="BPZ1" s="11"/>
      <c r="BQA1" s="11"/>
      <c r="BQB1" s="11"/>
      <c r="BQC1" s="11"/>
      <c r="BQD1" s="11"/>
      <c r="BQE1" s="11"/>
      <c r="BQF1" s="11"/>
      <c r="BQG1" s="11"/>
      <c r="BQH1" s="11"/>
      <c r="BQI1" s="11"/>
      <c r="BQJ1" s="11"/>
      <c r="BQK1" s="11"/>
      <c r="BQL1" s="11"/>
      <c r="BQM1" s="11"/>
      <c r="BQN1" s="11"/>
      <c r="BQO1" s="11"/>
      <c r="BQP1" s="11"/>
    </row>
    <row r="2" spans="1:1978" s="164" customFormat="1" ht="18" customHeight="1">
      <c r="A2" s="234"/>
      <c r="B2" s="235"/>
      <c r="C2" s="235"/>
      <c r="D2" s="235"/>
      <c r="E2" s="235"/>
      <c r="F2" s="235"/>
      <c r="G2" s="236"/>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324"/>
      <c r="AJ2" s="240" t="s">
        <v>525</v>
      </c>
      <c r="AK2" s="241"/>
      <c r="AL2" s="242"/>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c r="JK2" s="11"/>
      <c r="JL2" s="11"/>
      <c r="JM2" s="11"/>
      <c r="JN2" s="11"/>
      <c r="JO2" s="11"/>
      <c r="JP2" s="11"/>
      <c r="JQ2" s="11"/>
      <c r="JR2" s="11"/>
      <c r="JS2" s="11"/>
      <c r="JT2" s="11"/>
      <c r="JU2" s="11"/>
      <c r="JV2" s="11"/>
      <c r="JW2" s="11"/>
      <c r="JX2" s="11"/>
      <c r="JY2" s="11"/>
      <c r="JZ2" s="11"/>
      <c r="KA2" s="11"/>
      <c r="KB2" s="11"/>
      <c r="KC2" s="11"/>
      <c r="KD2" s="11"/>
      <c r="KE2" s="11"/>
      <c r="KF2" s="11"/>
      <c r="KG2" s="11"/>
      <c r="KH2" s="11"/>
      <c r="KI2" s="11"/>
      <c r="KJ2" s="11"/>
      <c r="KK2" s="11"/>
      <c r="KL2" s="11"/>
      <c r="KM2" s="11"/>
      <c r="KN2" s="11"/>
      <c r="KO2" s="11"/>
      <c r="KP2" s="11"/>
      <c r="KQ2" s="11"/>
      <c r="KR2" s="11"/>
      <c r="KS2" s="11"/>
      <c r="KT2" s="11"/>
      <c r="KU2" s="11"/>
      <c r="KV2" s="11"/>
      <c r="KW2" s="11"/>
      <c r="KX2" s="11"/>
      <c r="KY2" s="11"/>
      <c r="KZ2" s="11"/>
      <c r="LA2" s="11"/>
      <c r="LB2" s="11"/>
      <c r="LC2" s="11"/>
      <c r="LD2" s="11"/>
      <c r="LE2" s="11"/>
      <c r="LF2" s="11"/>
      <c r="LG2" s="11"/>
      <c r="LH2" s="11"/>
      <c r="LI2" s="11"/>
      <c r="LJ2" s="11"/>
      <c r="LK2" s="11"/>
      <c r="LL2" s="11"/>
      <c r="LM2" s="11"/>
      <c r="LN2" s="11"/>
      <c r="LO2" s="11"/>
      <c r="LP2" s="11"/>
      <c r="LQ2" s="11"/>
      <c r="LR2" s="11"/>
      <c r="LS2" s="11"/>
      <c r="LT2" s="11"/>
      <c r="LU2" s="11"/>
      <c r="LV2" s="11"/>
      <c r="LW2" s="11"/>
      <c r="LX2" s="11"/>
      <c r="LY2" s="11"/>
      <c r="LZ2" s="11"/>
      <c r="MA2" s="11"/>
      <c r="MB2" s="11"/>
      <c r="MC2" s="11"/>
      <c r="MD2" s="11"/>
      <c r="ME2" s="11"/>
      <c r="MF2" s="11"/>
      <c r="MG2" s="11"/>
      <c r="MH2" s="11"/>
      <c r="MI2" s="11"/>
      <c r="MJ2" s="11"/>
      <c r="MK2" s="11"/>
      <c r="ML2" s="11"/>
      <c r="MM2" s="11"/>
      <c r="MN2" s="11"/>
      <c r="MO2" s="11"/>
      <c r="MP2" s="11"/>
      <c r="MQ2" s="11"/>
      <c r="MR2" s="11"/>
      <c r="MS2" s="11"/>
      <c r="MT2" s="11"/>
      <c r="MU2" s="11"/>
      <c r="MV2" s="11"/>
      <c r="MW2" s="11"/>
      <c r="MX2" s="11"/>
      <c r="MY2" s="11"/>
      <c r="MZ2" s="11"/>
      <c r="NA2" s="11"/>
      <c r="NB2" s="11"/>
      <c r="NC2" s="11"/>
      <c r="ND2" s="11"/>
      <c r="NE2" s="11"/>
      <c r="NF2" s="11"/>
      <c r="NG2" s="11"/>
      <c r="NH2" s="11"/>
      <c r="NI2" s="11"/>
      <c r="NJ2" s="11"/>
      <c r="NK2" s="11"/>
      <c r="NL2" s="11"/>
      <c r="NM2" s="11"/>
      <c r="NN2" s="11"/>
      <c r="NO2" s="11"/>
      <c r="NP2" s="11"/>
      <c r="NQ2" s="11"/>
      <c r="NR2" s="11"/>
      <c r="NS2" s="11"/>
      <c r="NT2" s="11"/>
      <c r="NU2" s="11"/>
      <c r="NV2" s="11"/>
      <c r="NW2" s="11"/>
      <c r="NX2" s="11"/>
      <c r="NY2" s="11"/>
      <c r="NZ2" s="11"/>
      <c r="OA2" s="11"/>
      <c r="OB2" s="11"/>
      <c r="OC2" s="11"/>
      <c r="OD2" s="11"/>
      <c r="OE2" s="11"/>
      <c r="OF2" s="11"/>
      <c r="OG2" s="11"/>
      <c r="OH2" s="11"/>
      <c r="OI2" s="11"/>
      <c r="OJ2" s="11"/>
      <c r="OK2" s="11"/>
      <c r="OL2" s="11"/>
      <c r="OM2" s="11"/>
      <c r="ON2" s="11"/>
      <c r="OO2" s="11"/>
      <c r="OP2" s="11"/>
      <c r="OQ2" s="11"/>
      <c r="OR2" s="11"/>
      <c r="OS2" s="11"/>
      <c r="OT2" s="11"/>
      <c r="OU2" s="11"/>
      <c r="OV2" s="11"/>
      <c r="OW2" s="11"/>
      <c r="OX2" s="11"/>
      <c r="OY2" s="11"/>
      <c r="OZ2" s="11"/>
      <c r="PA2" s="11"/>
      <c r="PB2" s="11"/>
      <c r="PC2" s="11"/>
      <c r="PD2" s="11"/>
      <c r="PE2" s="11"/>
      <c r="PF2" s="11"/>
      <c r="PG2" s="11"/>
      <c r="PH2" s="11"/>
      <c r="PI2" s="11"/>
      <c r="PJ2" s="11"/>
      <c r="PK2" s="11"/>
      <c r="PL2" s="11"/>
      <c r="PM2" s="11"/>
      <c r="PN2" s="11"/>
      <c r="PO2" s="11"/>
      <c r="PP2" s="11"/>
      <c r="PQ2" s="11"/>
      <c r="PR2" s="11"/>
      <c r="PS2" s="11"/>
      <c r="PT2" s="11"/>
      <c r="PU2" s="11"/>
      <c r="PV2" s="11"/>
      <c r="PW2" s="11"/>
      <c r="PX2" s="11"/>
      <c r="PY2" s="11"/>
      <c r="PZ2" s="11"/>
      <c r="QA2" s="11"/>
      <c r="QB2" s="11"/>
      <c r="QC2" s="11"/>
      <c r="QD2" s="11"/>
      <c r="QE2" s="11"/>
      <c r="QF2" s="11"/>
      <c r="QG2" s="11"/>
      <c r="QH2" s="11"/>
      <c r="QI2" s="11"/>
      <c r="QJ2" s="11"/>
      <c r="QK2" s="11"/>
      <c r="QL2" s="11"/>
      <c r="QM2" s="11"/>
      <c r="QN2" s="11"/>
      <c r="QO2" s="11"/>
      <c r="QP2" s="11"/>
      <c r="QQ2" s="11"/>
      <c r="QR2" s="11"/>
      <c r="QS2" s="11"/>
      <c r="QT2" s="11"/>
      <c r="QU2" s="11"/>
      <c r="QV2" s="11"/>
      <c r="QW2" s="11"/>
      <c r="QX2" s="11"/>
      <c r="QY2" s="11"/>
      <c r="QZ2" s="11"/>
      <c r="RA2" s="11"/>
      <c r="RB2" s="11"/>
      <c r="RC2" s="11"/>
      <c r="RD2" s="11"/>
      <c r="RE2" s="11"/>
      <c r="RF2" s="11"/>
      <c r="RG2" s="11"/>
      <c r="RH2" s="11"/>
      <c r="RI2" s="11"/>
      <c r="RJ2" s="11"/>
      <c r="RK2" s="11"/>
      <c r="RL2" s="11"/>
      <c r="RM2" s="11"/>
      <c r="RN2" s="11"/>
      <c r="RO2" s="11"/>
      <c r="RP2" s="11"/>
      <c r="RQ2" s="11"/>
      <c r="RR2" s="11"/>
      <c r="RS2" s="11"/>
      <c r="RT2" s="11"/>
      <c r="RU2" s="11"/>
      <c r="RV2" s="11"/>
      <c r="RW2" s="11"/>
      <c r="RX2" s="11"/>
      <c r="RY2" s="11"/>
      <c r="RZ2" s="11"/>
      <c r="SA2" s="11"/>
      <c r="SB2" s="11"/>
      <c r="SC2" s="11"/>
      <c r="SD2" s="11"/>
      <c r="SE2" s="11"/>
      <c r="SF2" s="11"/>
      <c r="SG2" s="11"/>
      <c r="SH2" s="11"/>
      <c r="SI2" s="11"/>
      <c r="SJ2" s="11"/>
      <c r="SK2" s="11"/>
      <c r="SL2" s="11"/>
      <c r="SM2" s="11"/>
      <c r="SN2" s="11"/>
      <c r="SO2" s="11"/>
      <c r="SP2" s="11"/>
      <c r="SQ2" s="11"/>
      <c r="SR2" s="11"/>
      <c r="SS2" s="11"/>
      <c r="ST2" s="11"/>
      <c r="SU2" s="11"/>
      <c r="SV2" s="11"/>
      <c r="SW2" s="11"/>
      <c r="SX2" s="11"/>
      <c r="SY2" s="11"/>
      <c r="SZ2" s="11"/>
      <c r="TA2" s="11"/>
      <c r="TB2" s="11"/>
      <c r="TC2" s="11"/>
      <c r="TD2" s="11"/>
      <c r="TE2" s="11"/>
      <c r="TF2" s="11"/>
      <c r="TG2" s="11"/>
      <c r="TH2" s="11"/>
      <c r="TI2" s="11"/>
      <c r="TJ2" s="11"/>
      <c r="TK2" s="11"/>
      <c r="TL2" s="11"/>
      <c r="TM2" s="11"/>
      <c r="TN2" s="11"/>
      <c r="TO2" s="11"/>
      <c r="TP2" s="11"/>
      <c r="TQ2" s="11"/>
      <c r="TR2" s="11"/>
      <c r="TS2" s="11"/>
      <c r="TT2" s="11"/>
      <c r="TU2" s="11"/>
      <c r="TV2" s="11"/>
      <c r="TW2" s="11"/>
      <c r="TX2" s="11"/>
      <c r="TY2" s="11"/>
      <c r="TZ2" s="11"/>
      <c r="UA2" s="11"/>
      <c r="UB2" s="11"/>
      <c r="UC2" s="11"/>
      <c r="UD2" s="11"/>
      <c r="UE2" s="11"/>
      <c r="UF2" s="11"/>
      <c r="UG2" s="11"/>
      <c r="UH2" s="11"/>
      <c r="UI2" s="11"/>
      <c r="UJ2" s="11"/>
      <c r="UK2" s="11"/>
      <c r="UL2" s="11"/>
      <c r="UM2" s="11"/>
      <c r="UN2" s="11"/>
      <c r="UO2" s="11"/>
      <c r="UP2" s="11"/>
      <c r="UQ2" s="11"/>
      <c r="UR2" s="11"/>
      <c r="US2" s="11"/>
      <c r="UT2" s="11"/>
      <c r="UU2" s="11"/>
      <c r="UV2" s="11"/>
      <c r="UW2" s="11"/>
      <c r="UX2" s="11"/>
      <c r="UY2" s="11"/>
      <c r="UZ2" s="11"/>
      <c r="VA2" s="11"/>
      <c r="VB2" s="11"/>
      <c r="VC2" s="11"/>
      <c r="VD2" s="11"/>
      <c r="VE2" s="11"/>
      <c r="VF2" s="11"/>
      <c r="VG2" s="11"/>
      <c r="VH2" s="11"/>
      <c r="VI2" s="11"/>
      <c r="VJ2" s="11"/>
      <c r="VK2" s="11"/>
      <c r="VL2" s="11"/>
      <c r="VM2" s="11"/>
      <c r="VN2" s="11"/>
      <c r="VO2" s="11"/>
      <c r="VP2" s="11"/>
      <c r="VQ2" s="11"/>
      <c r="VR2" s="11"/>
      <c r="VS2" s="11"/>
      <c r="VT2" s="11"/>
      <c r="VU2" s="11"/>
      <c r="VV2" s="11"/>
      <c r="VW2" s="11"/>
      <c r="VX2" s="11"/>
      <c r="VY2" s="11"/>
      <c r="VZ2" s="11"/>
      <c r="WA2" s="11"/>
      <c r="WB2" s="11"/>
      <c r="WC2" s="11"/>
      <c r="WD2" s="11"/>
      <c r="WE2" s="11"/>
      <c r="WF2" s="11"/>
      <c r="WG2" s="11"/>
      <c r="WH2" s="11"/>
      <c r="WI2" s="11"/>
      <c r="WJ2" s="11"/>
      <c r="WK2" s="11"/>
      <c r="WL2" s="11"/>
      <c r="WM2" s="11"/>
      <c r="WN2" s="11"/>
      <c r="WO2" s="11"/>
      <c r="WP2" s="11"/>
      <c r="WQ2" s="11"/>
      <c r="WR2" s="11"/>
      <c r="WS2" s="11"/>
      <c r="WT2" s="11"/>
      <c r="WU2" s="11"/>
      <c r="WV2" s="11"/>
      <c r="WW2" s="11"/>
      <c r="WX2" s="11"/>
      <c r="WY2" s="11"/>
      <c r="WZ2" s="11"/>
      <c r="XA2" s="11"/>
      <c r="XB2" s="11"/>
      <c r="XC2" s="11"/>
      <c r="XD2" s="11"/>
      <c r="XE2" s="11"/>
      <c r="XF2" s="11"/>
      <c r="XG2" s="11"/>
      <c r="XH2" s="11"/>
      <c r="XI2" s="11"/>
      <c r="XJ2" s="11"/>
      <c r="XK2" s="11"/>
      <c r="XL2" s="11"/>
      <c r="XM2" s="11"/>
      <c r="XN2" s="11"/>
      <c r="XO2" s="11"/>
      <c r="XP2" s="11"/>
      <c r="XQ2" s="11"/>
      <c r="XR2" s="11"/>
      <c r="XS2" s="11"/>
      <c r="XT2" s="11"/>
      <c r="XU2" s="11"/>
      <c r="XV2" s="11"/>
      <c r="XW2" s="11"/>
      <c r="XX2" s="11"/>
      <c r="XY2" s="11"/>
      <c r="XZ2" s="11"/>
      <c r="YA2" s="11"/>
      <c r="YB2" s="11"/>
      <c r="YC2" s="11"/>
      <c r="YD2" s="11"/>
      <c r="YE2" s="11"/>
      <c r="YF2" s="11"/>
      <c r="YG2" s="11"/>
      <c r="YH2" s="11"/>
      <c r="YI2" s="11"/>
      <c r="YJ2" s="11"/>
      <c r="YK2" s="11"/>
      <c r="YL2" s="11"/>
      <c r="YM2" s="11"/>
      <c r="YN2" s="11"/>
      <c r="YO2" s="11"/>
      <c r="YP2" s="11"/>
      <c r="YQ2" s="11"/>
      <c r="YR2" s="11"/>
      <c r="YS2" s="11"/>
      <c r="YT2" s="11"/>
      <c r="YU2" s="11"/>
      <c r="YV2" s="11"/>
      <c r="YW2" s="11"/>
      <c r="YX2" s="11"/>
      <c r="YY2" s="11"/>
      <c r="YZ2" s="11"/>
      <c r="ZA2" s="11"/>
      <c r="ZB2" s="11"/>
      <c r="ZC2" s="11"/>
      <c r="ZD2" s="11"/>
      <c r="ZE2" s="11"/>
      <c r="ZF2" s="11"/>
      <c r="ZG2" s="11"/>
      <c r="ZH2" s="11"/>
      <c r="ZI2" s="11"/>
      <c r="ZJ2" s="11"/>
      <c r="ZK2" s="11"/>
      <c r="ZL2" s="11"/>
      <c r="ZM2" s="11"/>
      <c r="ZN2" s="11"/>
      <c r="ZO2" s="11"/>
      <c r="ZP2" s="11"/>
      <c r="ZQ2" s="11"/>
      <c r="ZR2" s="11"/>
      <c r="ZS2" s="11"/>
      <c r="ZT2" s="11"/>
      <c r="ZU2" s="11"/>
      <c r="ZV2" s="11"/>
      <c r="ZW2" s="11"/>
      <c r="ZX2" s="11"/>
      <c r="ZY2" s="11"/>
      <c r="ZZ2" s="11"/>
      <c r="AAA2" s="11"/>
      <c r="AAB2" s="11"/>
      <c r="AAC2" s="11"/>
      <c r="AAD2" s="11"/>
      <c r="AAE2" s="11"/>
      <c r="AAF2" s="11"/>
      <c r="AAG2" s="11"/>
      <c r="AAH2" s="11"/>
      <c r="AAI2" s="11"/>
      <c r="AAJ2" s="11"/>
      <c r="AAK2" s="11"/>
      <c r="AAL2" s="11"/>
      <c r="AAM2" s="11"/>
      <c r="AAN2" s="11"/>
      <c r="AAO2" s="11"/>
      <c r="AAP2" s="11"/>
      <c r="AAQ2" s="11"/>
      <c r="AAR2" s="11"/>
      <c r="AAS2" s="11"/>
      <c r="AAT2" s="11"/>
      <c r="AAU2" s="11"/>
      <c r="AAV2" s="11"/>
      <c r="AAW2" s="11"/>
      <c r="AAX2" s="11"/>
      <c r="AAY2" s="11"/>
      <c r="AAZ2" s="11"/>
      <c r="ABA2" s="11"/>
      <c r="ABB2" s="11"/>
      <c r="ABC2" s="11"/>
      <c r="ABD2" s="11"/>
      <c r="ABE2" s="11"/>
      <c r="ABF2" s="11"/>
      <c r="ABG2" s="11"/>
      <c r="ABH2" s="11"/>
      <c r="ABI2" s="11"/>
      <c r="ABJ2" s="11"/>
      <c r="ABK2" s="11"/>
      <c r="ABL2" s="11"/>
      <c r="ABM2" s="11"/>
      <c r="ABN2" s="11"/>
      <c r="ABO2" s="11"/>
      <c r="ABP2" s="11"/>
      <c r="ABQ2" s="11"/>
      <c r="ABR2" s="11"/>
      <c r="ABS2" s="11"/>
      <c r="ABT2" s="11"/>
      <c r="ABU2" s="11"/>
      <c r="ABV2" s="11"/>
      <c r="ABW2" s="11"/>
      <c r="ABX2" s="11"/>
      <c r="ABY2" s="11"/>
      <c r="ABZ2" s="11"/>
      <c r="ACA2" s="11"/>
      <c r="ACB2" s="11"/>
      <c r="ACC2" s="11"/>
      <c r="ACD2" s="11"/>
      <c r="ACE2" s="11"/>
      <c r="ACF2" s="11"/>
      <c r="ACG2" s="11"/>
      <c r="ACH2" s="11"/>
      <c r="ACI2" s="11"/>
      <c r="ACJ2" s="11"/>
      <c r="ACK2" s="11"/>
      <c r="ACL2" s="11"/>
      <c r="ACM2" s="11"/>
      <c r="ACN2" s="11"/>
      <c r="ACO2" s="11"/>
      <c r="ACP2" s="11"/>
      <c r="ACQ2" s="11"/>
      <c r="ACR2" s="11"/>
      <c r="ACS2" s="11"/>
      <c r="ACT2" s="11"/>
      <c r="ACU2" s="11"/>
      <c r="ACV2" s="11"/>
      <c r="ACW2" s="11"/>
      <c r="ACX2" s="11"/>
      <c r="ACY2" s="11"/>
      <c r="ACZ2" s="11"/>
      <c r="ADA2" s="11"/>
      <c r="ADB2" s="11"/>
      <c r="ADC2" s="11"/>
      <c r="ADD2" s="11"/>
      <c r="ADE2" s="11"/>
      <c r="ADF2" s="11"/>
      <c r="ADG2" s="11"/>
      <c r="ADH2" s="11"/>
      <c r="ADI2" s="11"/>
      <c r="ADJ2" s="11"/>
      <c r="ADK2" s="11"/>
      <c r="ADL2" s="11"/>
      <c r="ADM2" s="11"/>
      <c r="ADN2" s="11"/>
      <c r="ADO2" s="11"/>
      <c r="ADP2" s="11"/>
      <c r="ADQ2" s="11"/>
      <c r="ADR2" s="11"/>
      <c r="ADS2" s="11"/>
      <c r="ADT2" s="11"/>
      <c r="ADU2" s="11"/>
      <c r="ADV2" s="11"/>
      <c r="ADW2" s="11"/>
      <c r="ADX2" s="11"/>
      <c r="ADY2" s="11"/>
      <c r="ADZ2" s="11"/>
      <c r="AEA2" s="11"/>
      <c r="AEB2" s="11"/>
      <c r="AEC2" s="11"/>
      <c r="AED2" s="11"/>
      <c r="AEE2" s="11"/>
      <c r="AEF2" s="11"/>
      <c r="AEG2" s="11"/>
      <c r="AEH2" s="11"/>
      <c r="AEI2" s="11"/>
      <c r="AEJ2" s="11"/>
      <c r="AEK2" s="11"/>
      <c r="AEL2" s="11"/>
      <c r="AEM2" s="11"/>
      <c r="AEN2" s="11"/>
      <c r="AEO2" s="11"/>
      <c r="AEP2" s="11"/>
      <c r="AEQ2" s="11"/>
      <c r="AER2" s="11"/>
      <c r="AES2" s="11"/>
      <c r="AET2" s="11"/>
      <c r="AEU2" s="11"/>
      <c r="AEV2" s="11"/>
      <c r="AEW2" s="11"/>
      <c r="AEX2" s="11"/>
      <c r="AEY2" s="11"/>
      <c r="AEZ2" s="11"/>
      <c r="AFA2" s="11"/>
      <c r="AFB2" s="11"/>
      <c r="AFC2" s="11"/>
      <c r="AFD2" s="11"/>
      <c r="AFE2" s="11"/>
      <c r="AFF2" s="11"/>
      <c r="AFG2" s="11"/>
      <c r="AFH2" s="11"/>
      <c r="AFI2" s="11"/>
      <c r="AFJ2" s="11"/>
      <c r="AFK2" s="11"/>
      <c r="AFL2" s="11"/>
      <c r="AFM2" s="11"/>
      <c r="AFN2" s="11"/>
      <c r="AFO2" s="11"/>
      <c r="AFP2" s="11"/>
      <c r="AFQ2" s="11"/>
      <c r="AFR2" s="11"/>
      <c r="AFS2" s="11"/>
      <c r="AFT2" s="11"/>
      <c r="AFU2" s="11"/>
      <c r="AFV2" s="11"/>
      <c r="AFW2" s="11"/>
      <c r="AFX2" s="11"/>
      <c r="AFY2" s="11"/>
      <c r="AFZ2" s="11"/>
      <c r="AGA2" s="11"/>
      <c r="AGB2" s="11"/>
      <c r="AGC2" s="11"/>
      <c r="AGD2" s="11"/>
      <c r="AGE2" s="11"/>
      <c r="AGF2" s="11"/>
      <c r="AGG2" s="11"/>
      <c r="AGH2" s="11"/>
      <c r="AGI2" s="11"/>
      <c r="AGJ2" s="11"/>
      <c r="AGK2" s="11"/>
      <c r="AGL2" s="11"/>
      <c r="AGM2" s="11"/>
      <c r="AGN2" s="11"/>
      <c r="AGO2" s="11"/>
      <c r="AGP2" s="11"/>
      <c r="AGQ2" s="11"/>
      <c r="AGR2" s="11"/>
      <c r="AGS2" s="11"/>
      <c r="AGT2" s="11"/>
      <c r="AGU2" s="11"/>
      <c r="AGV2" s="11"/>
      <c r="AGW2" s="11"/>
      <c r="AGX2" s="11"/>
      <c r="AGY2" s="11"/>
      <c r="AGZ2" s="11"/>
      <c r="AHA2" s="11"/>
      <c r="AHB2" s="11"/>
      <c r="AHC2" s="11"/>
      <c r="AHD2" s="11"/>
      <c r="AHE2" s="11"/>
      <c r="AHF2" s="11"/>
      <c r="AHG2" s="11"/>
      <c r="AHH2" s="11"/>
      <c r="AHI2" s="11"/>
      <c r="AHJ2" s="11"/>
      <c r="AHK2" s="11"/>
      <c r="AHL2" s="11"/>
      <c r="AHM2" s="11"/>
      <c r="AHN2" s="11"/>
      <c r="AHO2" s="11"/>
      <c r="AHP2" s="11"/>
      <c r="AHQ2" s="11"/>
      <c r="AHR2" s="11"/>
      <c r="AHS2" s="11"/>
      <c r="AHT2" s="11"/>
      <c r="AHU2" s="11"/>
      <c r="AHV2" s="11"/>
      <c r="AHW2" s="11"/>
      <c r="AHX2" s="11"/>
      <c r="AHY2" s="11"/>
      <c r="AHZ2" s="11"/>
      <c r="AIA2" s="11"/>
      <c r="AIB2" s="11"/>
      <c r="AIC2" s="11"/>
      <c r="AID2" s="11"/>
      <c r="AIE2" s="11"/>
      <c r="AIF2" s="11"/>
      <c r="AIG2" s="11"/>
      <c r="AIH2" s="11"/>
      <c r="AII2" s="11"/>
      <c r="AIJ2" s="11"/>
      <c r="AIK2" s="11"/>
      <c r="AIL2" s="11"/>
      <c r="AIM2" s="11"/>
      <c r="AIN2" s="11"/>
      <c r="AIO2" s="11"/>
      <c r="AIP2" s="11"/>
      <c r="AIQ2" s="11"/>
      <c r="AIR2" s="11"/>
      <c r="AIS2" s="11"/>
      <c r="AIT2" s="11"/>
      <c r="AIU2" s="11"/>
      <c r="AIV2" s="11"/>
      <c r="AIW2" s="11"/>
      <c r="AIX2" s="11"/>
      <c r="AIY2" s="11"/>
      <c r="AIZ2" s="11"/>
      <c r="AJA2" s="11"/>
      <c r="AJB2" s="11"/>
      <c r="AJC2" s="11"/>
      <c r="AJD2" s="11"/>
      <c r="AJE2" s="11"/>
      <c r="AJF2" s="11"/>
      <c r="AJG2" s="11"/>
      <c r="AJH2" s="11"/>
      <c r="AJI2" s="11"/>
      <c r="AJJ2" s="11"/>
      <c r="AJK2" s="11"/>
      <c r="AJL2" s="11"/>
      <c r="AJM2" s="11"/>
      <c r="AJN2" s="11"/>
      <c r="AJO2" s="11"/>
      <c r="AJP2" s="11"/>
      <c r="AJQ2" s="11"/>
      <c r="AJR2" s="11"/>
      <c r="AJS2" s="11"/>
      <c r="AJT2" s="11"/>
      <c r="AJU2" s="11"/>
      <c r="AJV2" s="11"/>
      <c r="AJW2" s="11"/>
      <c r="AJX2" s="11"/>
      <c r="AJY2" s="11"/>
      <c r="AJZ2" s="11"/>
      <c r="AKA2" s="11"/>
      <c r="AKB2" s="11"/>
      <c r="AKC2" s="11"/>
      <c r="AKD2" s="11"/>
      <c r="AKE2" s="11"/>
      <c r="AKF2" s="11"/>
      <c r="AKG2" s="11"/>
      <c r="AKH2" s="11"/>
      <c r="AKI2" s="11"/>
      <c r="AKJ2" s="11"/>
      <c r="AKK2" s="11"/>
      <c r="AKL2" s="11"/>
      <c r="AKM2" s="11"/>
      <c r="AKN2" s="11"/>
      <c r="AKO2" s="11"/>
      <c r="AKP2" s="11"/>
      <c r="AKQ2" s="11"/>
      <c r="AKR2" s="11"/>
      <c r="AKS2" s="11"/>
      <c r="AKT2" s="11"/>
      <c r="AKU2" s="11"/>
      <c r="AKV2" s="11"/>
      <c r="AKW2" s="11"/>
      <c r="AKX2" s="11"/>
      <c r="AKY2" s="11"/>
      <c r="AKZ2" s="11"/>
      <c r="ALA2" s="11"/>
      <c r="ALB2" s="11"/>
      <c r="ALC2" s="11"/>
      <c r="ALD2" s="11"/>
      <c r="ALE2" s="11"/>
      <c r="ALF2" s="11"/>
      <c r="ALG2" s="11"/>
      <c r="ALH2" s="11"/>
      <c r="ALI2" s="11"/>
      <c r="ALJ2" s="11"/>
      <c r="ALK2" s="11"/>
      <c r="ALL2" s="11"/>
      <c r="ALM2" s="11"/>
      <c r="ALN2" s="11"/>
      <c r="ALO2" s="11"/>
      <c r="ALP2" s="11"/>
      <c r="ALQ2" s="11"/>
      <c r="ALR2" s="11"/>
      <c r="ALS2" s="11"/>
      <c r="ALT2" s="11"/>
      <c r="ALU2" s="11"/>
      <c r="ALV2" s="11"/>
      <c r="ALW2" s="11"/>
      <c r="ALX2" s="11"/>
      <c r="ALY2" s="11"/>
      <c r="ALZ2" s="11"/>
      <c r="AMA2" s="11"/>
      <c r="AMB2" s="11"/>
      <c r="AMC2" s="11"/>
      <c r="AMD2" s="11"/>
      <c r="AME2" s="11"/>
      <c r="AMF2" s="11"/>
      <c r="AMG2" s="11"/>
      <c r="AMH2" s="11"/>
      <c r="AMI2" s="11"/>
      <c r="AMJ2" s="11"/>
      <c r="AMK2" s="11"/>
      <c r="AML2" s="11"/>
      <c r="AMM2" s="11"/>
      <c r="AMN2" s="11"/>
      <c r="AMO2" s="11"/>
      <c r="AMP2" s="11"/>
      <c r="AMQ2" s="11"/>
      <c r="AMR2" s="11"/>
      <c r="AMS2" s="11"/>
      <c r="AMT2" s="11"/>
      <c r="AMU2" s="11"/>
      <c r="AMV2" s="11"/>
      <c r="AMW2" s="11"/>
      <c r="AMX2" s="11"/>
      <c r="AMY2" s="11"/>
      <c r="AMZ2" s="11"/>
      <c r="ANA2" s="11"/>
      <c r="ANB2" s="11"/>
      <c r="ANC2" s="11"/>
      <c r="AND2" s="11"/>
      <c r="ANE2" s="11"/>
      <c r="ANF2" s="11"/>
      <c r="ANG2" s="11"/>
      <c r="ANH2" s="11"/>
      <c r="ANI2" s="11"/>
      <c r="ANJ2" s="11"/>
      <c r="ANK2" s="11"/>
      <c r="ANL2" s="11"/>
      <c r="ANM2" s="11"/>
      <c r="ANN2" s="11"/>
      <c r="ANO2" s="11"/>
      <c r="ANP2" s="11"/>
      <c r="ANQ2" s="11"/>
      <c r="ANR2" s="11"/>
      <c r="ANS2" s="11"/>
      <c r="ANT2" s="11"/>
      <c r="ANU2" s="11"/>
      <c r="ANV2" s="11"/>
      <c r="ANW2" s="11"/>
      <c r="ANX2" s="11"/>
      <c r="ANY2" s="11"/>
      <c r="ANZ2" s="11"/>
      <c r="AOA2" s="11"/>
      <c r="AOB2" s="11"/>
      <c r="AOC2" s="11"/>
      <c r="AOD2" s="11"/>
      <c r="AOE2" s="11"/>
      <c r="AOF2" s="11"/>
      <c r="AOG2" s="11"/>
      <c r="AOH2" s="11"/>
      <c r="AOI2" s="11"/>
      <c r="AOJ2" s="11"/>
      <c r="AOK2" s="11"/>
      <c r="AOL2" s="11"/>
      <c r="AOM2" s="11"/>
      <c r="AON2" s="11"/>
      <c r="AOO2" s="11"/>
      <c r="AOP2" s="11"/>
      <c r="AOQ2" s="11"/>
      <c r="AOR2" s="11"/>
      <c r="AOS2" s="11"/>
      <c r="AOT2" s="11"/>
      <c r="AOU2" s="11"/>
      <c r="AOV2" s="11"/>
      <c r="AOW2" s="11"/>
      <c r="AOX2" s="11"/>
      <c r="AOY2" s="11"/>
      <c r="AOZ2" s="11"/>
      <c r="APA2" s="11"/>
      <c r="APB2" s="11"/>
      <c r="APC2" s="11"/>
      <c r="APD2" s="11"/>
      <c r="APE2" s="11"/>
      <c r="APF2" s="11"/>
      <c r="APG2" s="11"/>
      <c r="APH2" s="11"/>
      <c r="API2" s="11"/>
      <c r="APJ2" s="11"/>
      <c r="APK2" s="11"/>
      <c r="APL2" s="11"/>
      <c r="APM2" s="11"/>
      <c r="APN2" s="11"/>
      <c r="APO2" s="11"/>
      <c r="APP2" s="11"/>
      <c r="APQ2" s="11"/>
      <c r="APR2" s="11"/>
      <c r="APS2" s="11"/>
      <c r="APT2" s="11"/>
      <c r="APU2" s="11"/>
      <c r="APV2" s="11"/>
      <c r="APW2" s="11"/>
      <c r="APX2" s="11"/>
      <c r="APY2" s="11"/>
      <c r="APZ2" s="11"/>
      <c r="AQA2" s="11"/>
      <c r="AQB2" s="11"/>
      <c r="AQC2" s="11"/>
      <c r="AQD2" s="11"/>
      <c r="AQE2" s="11"/>
      <c r="AQF2" s="11"/>
      <c r="AQG2" s="11"/>
      <c r="AQH2" s="11"/>
      <c r="AQI2" s="11"/>
      <c r="AQJ2" s="11"/>
      <c r="AQK2" s="11"/>
      <c r="AQL2" s="11"/>
      <c r="AQM2" s="11"/>
      <c r="AQN2" s="11"/>
      <c r="AQO2" s="11"/>
      <c r="AQP2" s="11"/>
      <c r="AQQ2" s="11"/>
      <c r="AQR2" s="11"/>
      <c r="AQS2" s="11"/>
      <c r="AQT2" s="11"/>
      <c r="AQU2" s="11"/>
      <c r="AQV2" s="11"/>
      <c r="AQW2" s="11"/>
      <c r="AQX2" s="11"/>
      <c r="AQY2" s="11"/>
      <c r="AQZ2" s="11"/>
      <c r="ARA2" s="11"/>
      <c r="ARB2" s="11"/>
      <c r="ARC2" s="11"/>
      <c r="ARD2" s="11"/>
      <c r="ARE2" s="11"/>
      <c r="ARF2" s="11"/>
      <c r="ARG2" s="11"/>
      <c r="ARH2" s="11"/>
      <c r="ARI2" s="11"/>
      <c r="ARJ2" s="11"/>
      <c r="ARK2" s="11"/>
      <c r="ARL2" s="11"/>
      <c r="ARM2" s="11"/>
      <c r="ARN2" s="11"/>
      <c r="ARO2" s="11"/>
      <c r="ARP2" s="11"/>
      <c r="ARQ2" s="11"/>
      <c r="ARR2" s="11"/>
      <c r="ARS2" s="11"/>
      <c r="ART2" s="11"/>
      <c r="ARU2" s="11"/>
      <c r="ARV2" s="11"/>
      <c r="ARW2" s="11"/>
      <c r="ARX2" s="11"/>
      <c r="ARY2" s="11"/>
      <c r="ARZ2" s="11"/>
      <c r="ASA2" s="11"/>
      <c r="ASB2" s="11"/>
      <c r="ASC2" s="11"/>
      <c r="ASD2" s="11"/>
      <c r="ASE2" s="11"/>
      <c r="ASF2" s="11"/>
      <c r="ASG2" s="11"/>
      <c r="ASH2" s="11"/>
      <c r="ASI2" s="11"/>
      <c r="ASJ2" s="11"/>
      <c r="ASK2" s="11"/>
      <c r="ASL2" s="11"/>
      <c r="ASM2" s="11"/>
      <c r="ASN2" s="11"/>
      <c r="ASO2" s="11"/>
      <c r="ASP2" s="11"/>
      <c r="ASQ2" s="11"/>
      <c r="ASR2" s="11"/>
      <c r="ASS2" s="11"/>
      <c r="AST2" s="11"/>
      <c r="ASU2" s="11"/>
      <c r="ASV2" s="11"/>
      <c r="ASW2" s="11"/>
      <c r="ASX2" s="11"/>
      <c r="ASY2" s="11"/>
      <c r="ASZ2" s="11"/>
      <c r="ATA2" s="11"/>
      <c r="ATB2" s="11"/>
      <c r="ATC2" s="11"/>
      <c r="ATD2" s="11"/>
      <c r="ATE2" s="11"/>
      <c r="ATF2" s="11"/>
      <c r="ATG2" s="11"/>
      <c r="ATH2" s="11"/>
      <c r="ATI2" s="11"/>
      <c r="ATJ2" s="11"/>
      <c r="ATK2" s="11"/>
      <c r="ATL2" s="11"/>
      <c r="ATM2" s="11"/>
      <c r="ATN2" s="11"/>
      <c r="ATO2" s="11"/>
      <c r="ATP2" s="11"/>
      <c r="ATQ2" s="11"/>
      <c r="ATR2" s="11"/>
      <c r="ATS2" s="11"/>
      <c r="ATT2" s="11"/>
      <c r="ATU2" s="11"/>
      <c r="ATV2" s="11"/>
      <c r="ATW2" s="11"/>
      <c r="ATX2" s="11"/>
      <c r="ATY2" s="11"/>
      <c r="ATZ2" s="11"/>
      <c r="AUA2" s="11"/>
      <c r="AUB2" s="11"/>
      <c r="AUC2" s="11"/>
      <c r="AUD2" s="11"/>
      <c r="AUE2" s="11"/>
      <c r="AUF2" s="11"/>
      <c r="AUG2" s="11"/>
      <c r="AUH2" s="11"/>
      <c r="AUI2" s="11"/>
      <c r="AUJ2" s="11"/>
      <c r="AUK2" s="11"/>
      <c r="AUL2" s="11"/>
      <c r="AUM2" s="11"/>
      <c r="AUN2" s="11"/>
      <c r="AUO2" s="11"/>
      <c r="AUP2" s="11"/>
      <c r="AUQ2" s="11"/>
      <c r="AUR2" s="11"/>
      <c r="AUS2" s="11"/>
      <c r="AUT2" s="11"/>
      <c r="AUU2" s="11"/>
      <c r="AUV2" s="11"/>
      <c r="AUW2" s="11"/>
      <c r="AUX2" s="11"/>
      <c r="AUY2" s="11"/>
      <c r="AUZ2" s="11"/>
      <c r="AVA2" s="11"/>
      <c r="AVB2" s="11"/>
      <c r="AVC2" s="11"/>
      <c r="AVD2" s="11"/>
      <c r="AVE2" s="11"/>
      <c r="AVF2" s="11"/>
      <c r="AVG2" s="11"/>
      <c r="AVH2" s="11"/>
      <c r="AVI2" s="11"/>
      <c r="AVJ2" s="11"/>
      <c r="AVK2" s="11"/>
      <c r="AVL2" s="11"/>
      <c r="AVM2" s="11"/>
      <c r="AVN2" s="11"/>
      <c r="AVO2" s="11"/>
      <c r="AVP2" s="11"/>
      <c r="AVQ2" s="11"/>
      <c r="AVR2" s="11"/>
      <c r="AVS2" s="11"/>
      <c r="AVT2" s="11"/>
      <c r="AVU2" s="11"/>
      <c r="AVV2" s="11"/>
      <c r="AVW2" s="11"/>
      <c r="AVX2" s="11"/>
      <c r="AVY2" s="11"/>
      <c r="AVZ2" s="11"/>
      <c r="AWA2" s="11"/>
      <c r="AWB2" s="11"/>
      <c r="AWC2" s="11"/>
      <c r="AWD2" s="11"/>
      <c r="AWE2" s="11"/>
      <c r="AWF2" s="11"/>
      <c r="AWG2" s="11"/>
      <c r="AWH2" s="11"/>
      <c r="AWI2" s="11"/>
      <c r="AWJ2" s="11"/>
      <c r="AWK2" s="11"/>
      <c r="AWL2" s="11"/>
      <c r="AWM2" s="11"/>
      <c r="AWN2" s="11"/>
      <c r="AWO2" s="11"/>
      <c r="AWP2" s="11"/>
      <c r="AWQ2" s="11"/>
      <c r="AWR2" s="11"/>
      <c r="AWS2" s="11"/>
      <c r="AWT2" s="11"/>
      <c r="AWU2" s="11"/>
      <c r="AWV2" s="11"/>
      <c r="AWW2" s="11"/>
      <c r="AWX2" s="11"/>
      <c r="AWY2" s="11"/>
      <c r="AWZ2" s="11"/>
      <c r="AXA2" s="11"/>
      <c r="AXB2" s="11"/>
      <c r="AXC2" s="11"/>
      <c r="AXD2" s="11"/>
      <c r="AXE2" s="11"/>
      <c r="AXF2" s="11"/>
      <c r="AXG2" s="11"/>
      <c r="AXH2" s="11"/>
      <c r="AXI2" s="11"/>
      <c r="AXJ2" s="11"/>
      <c r="AXK2" s="11"/>
      <c r="AXL2" s="11"/>
      <c r="AXM2" s="11"/>
      <c r="AXN2" s="11"/>
      <c r="AXO2" s="11"/>
      <c r="AXP2" s="11"/>
      <c r="AXQ2" s="11"/>
      <c r="AXR2" s="11"/>
      <c r="AXS2" s="11"/>
      <c r="AXT2" s="11"/>
      <c r="AXU2" s="11"/>
      <c r="AXV2" s="11"/>
      <c r="AXW2" s="11"/>
      <c r="AXX2" s="11"/>
      <c r="AXY2" s="11"/>
      <c r="AXZ2" s="11"/>
      <c r="AYA2" s="11"/>
      <c r="AYB2" s="11"/>
      <c r="AYC2" s="11"/>
      <c r="AYD2" s="11"/>
      <c r="AYE2" s="11"/>
      <c r="AYF2" s="11"/>
      <c r="AYG2" s="11"/>
      <c r="AYH2" s="11"/>
      <c r="AYI2" s="11"/>
      <c r="AYJ2" s="11"/>
      <c r="AYK2" s="11"/>
      <c r="AYL2" s="11"/>
      <c r="AYM2" s="11"/>
      <c r="AYN2" s="11"/>
      <c r="AYO2" s="11"/>
      <c r="AYP2" s="11"/>
      <c r="AYQ2" s="11"/>
      <c r="AYR2" s="11"/>
      <c r="AYS2" s="11"/>
      <c r="AYT2" s="11"/>
      <c r="AYU2" s="11"/>
      <c r="AYV2" s="11"/>
      <c r="AYW2" s="11"/>
      <c r="AYX2" s="11"/>
      <c r="AYY2" s="11"/>
      <c r="AYZ2" s="11"/>
      <c r="AZA2" s="11"/>
      <c r="AZB2" s="11"/>
      <c r="AZC2" s="11"/>
      <c r="AZD2" s="11"/>
      <c r="AZE2" s="11"/>
      <c r="AZF2" s="11"/>
      <c r="AZG2" s="11"/>
      <c r="AZH2" s="11"/>
      <c r="AZI2" s="11"/>
      <c r="AZJ2" s="11"/>
      <c r="AZK2" s="11"/>
      <c r="AZL2" s="11"/>
      <c r="AZM2" s="11"/>
      <c r="AZN2" s="11"/>
      <c r="AZO2" s="11"/>
      <c r="AZP2" s="11"/>
      <c r="AZQ2" s="11"/>
      <c r="AZR2" s="11"/>
      <c r="AZS2" s="11"/>
      <c r="AZT2" s="11"/>
      <c r="AZU2" s="11"/>
      <c r="AZV2" s="11"/>
      <c r="AZW2" s="11"/>
      <c r="AZX2" s="11"/>
      <c r="AZY2" s="11"/>
      <c r="AZZ2" s="11"/>
      <c r="BAA2" s="11"/>
      <c r="BAB2" s="11"/>
      <c r="BAC2" s="11"/>
      <c r="BAD2" s="11"/>
      <c r="BAE2" s="11"/>
      <c r="BAF2" s="11"/>
      <c r="BAG2" s="11"/>
      <c r="BAH2" s="11"/>
      <c r="BAI2" s="11"/>
      <c r="BAJ2" s="11"/>
      <c r="BAK2" s="11"/>
      <c r="BAL2" s="11"/>
      <c r="BAM2" s="11"/>
      <c r="BAN2" s="11"/>
      <c r="BAO2" s="11"/>
      <c r="BAP2" s="11"/>
      <c r="BAQ2" s="11"/>
      <c r="BAR2" s="11"/>
      <c r="BAS2" s="11"/>
      <c r="BAT2" s="11"/>
      <c r="BAU2" s="11"/>
      <c r="BAV2" s="11"/>
      <c r="BAW2" s="11"/>
      <c r="BAX2" s="11"/>
      <c r="BAY2" s="11"/>
      <c r="BAZ2" s="11"/>
      <c r="BBA2" s="11"/>
      <c r="BBB2" s="11"/>
      <c r="BBC2" s="11"/>
      <c r="BBD2" s="11"/>
      <c r="BBE2" s="11"/>
      <c r="BBF2" s="11"/>
      <c r="BBG2" s="11"/>
      <c r="BBH2" s="11"/>
      <c r="BBI2" s="11"/>
      <c r="BBJ2" s="11"/>
      <c r="BBK2" s="11"/>
      <c r="BBL2" s="11"/>
      <c r="BBM2" s="11"/>
      <c r="BBN2" s="11"/>
      <c r="BBO2" s="11"/>
      <c r="BBP2" s="11"/>
      <c r="BBQ2" s="11"/>
      <c r="BBR2" s="11"/>
      <c r="BBS2" s="11"/>
      <c r="BBT2" s="11"/>
      <c r="BBU2" s="11"/>
      <c r="BBV2" s="11"/>
      <c r="BBW2" s="11"/>
      <c r="BBX2" s="11"/>
      <c r="BBY2" s="11"/>
      <c r="BBZ2" s="11"/>
      <c r="BCA2" s="11"/>
      <c r="BCB2" s="11"/>
      <c r="BCC2" s="11"/>
      <c r="BCD2" s="11"/>
      <c r="BCE2" s="11"/>
      <c r="BCF2" s="11"/>
      <c r="BCG2" s="11"/>
      <c r="BCH2" s="11"/>
      <c r="BCI2" s="11"/>
      <c r="BCJ2" s="11"/>
      <c r="BCK2" s="11"/>
      <c r="BCL2" s="11"/>
      <c r="BCM2" s="11"/>
      <c r="BCN2" s="11"/>
      <c r="BCO2" s="11"/>
      <c r="BCP2" s="11"/>
      <c r="BCQ2" s="11"/>
      <c r="BCR2" s="11"/>
      <c r="BCS2" s="11"/>
      <c r="BCT2" s="11"/>
      <c r="BCU2" s="11"/>
      <c r="BCV2" s="11"/>
      <c r="BCW2" s="11"/>
      <c r="BCX2" s="11"/>
      <c r="BCY2" s="11"/>
      <c r="BCZ2" s="11"/>
      <c r="BDA2" s="11"/>
      <c r="BDB2" s="11"/>
      <c r="BDC2" s="11"/>
      <c r="BDD2" s="11"/>
      <c r="BDE2" s="11"/>
      <c r="BDF2" s="11"/>
      <c r="BDG2" s="11"/>
      <c r="BDH2" s="11"/>
      <c r="BDI2" s="11"/>
      <c r="BDJ2" s="11"/>
      <c r="BDK2" s="11"/>
      <c r="BDL2" s="11"/>
      <c r="BDM2" s="11"/>
      <c r="BDN2" s="11"/>
      <c r="BDO2" s="11"/>
      <c r="BDP2" s="11"/>
      <c r="BDQ2" s="11"/>
      <c r="BDR2" s="11"/>
      <c r="BDS2" s="11"/>
      <c r="BDT2" s="11"/>
      <c r="BDU2" s="11"/>
      <c r="BDV2" s="11"/>
      <c r="BDW2" s="11"/>
      <c r="BDX2" s="11"/>
      <c r="BDY2" s="11"/>
      <c r="BDZ2" s="11"/>
      <c r="BEA2" s="11"/>
      <c r="BEB2" s="11"/>
      <c r="BEC2" s="11"/>
      <c r="BED2" s="11"/>
      <c r="BEE2" s="11"/>
      <c r="BEF2" s="11"/>
      <c r="BEG2" s="11"/>
      <c r="BEH2" s="11"/>
      <c r="BEI2" s="11"/>
      <c r="BEJ2" s="11"/>
      <c r="BEK2" s="11"/>
      <c r="BEL2" s="11"/>
      <c r="BEM2" s="11"/>
      <c r="BEN2" s="11"/>
      <c r="BEO2" s="11"/>
      <c r="BEP2" s="11"/>
      <c r="BEQ2" s="11"/>
      <c r="BER2" s="11"/>
      <c r="BES2" s="11"/>
      <c r="BET2" s="11"/>
      <c r="BEU2" s="11"/>
      <c r="BEV2" s="11"/>
      <c r="BEW2" s="11"/>
      <c r="BEX2" s="11"/>
      <c r="BEY2" s="11"/>
      <c r="BEZ2" s="11"/>
      <c r="BFA2" s="11"/>
      <c r="BFB2" s="11"/>
      <c r="BFC2" s="11"/>
      <c r="BFD2" s="11"/>
      <c r="BFE2" s="11"/>
      <c r="BFF2" s="11"/>
      <c r="BFG2" s="11"/>
      <c r="BFH2" s="11"/>
      <c r="BFI2" s="11"/>
      <c r="BFJ2" s="11"/>
      <c r="BFK2" s="11"/>
      <c r="BFL2" s="11"/>
      <c r="BFM2" s="11"/>
      <c r="BFN2" s="11"/>
      <c r="BFO2" s="11"/>
      <c r="BFP2" s="11"/>
      <c r="BFQ2" s="11"/>
      <c r="BFR2" s="11"/>
      <c r="BFS2" s="11"/>
      <c r="BFT2" s="11"/>
      <c r="BFU2" s="11"/>
      <c r="BFV2" s="11"/>
      <c r="BFW2" s="11"/>
      <c r="BFX2" s="11"/>
      <c r="BFY2" s="11"/>
      <c r="BFZ2" s="11"/>
      <c r="BGA2" s="11"/>
      <c r="BGB2" s="11"/>
      <c r="BGC2" s="11"/>
      <c r="BGD2" s="11"/>
      <c r="BGE2" s="11"/>
      <c r="BGF2" s="11"/>
      <c r="BGG2" s="11"/>
      <c r="BGH2" s="11"/>
      <c r="BGI2" s="11"/>
      <c r="BGJ2" s="11"/>
      <c r="BGK2" s="11"/>
      <c r="BGL2" s="11"/>
      <c r="BGM2" s="11"/>
      <c r="BGN2" s="11"/>
      <c r="BGO2" s="11"/>
      <c r="BGP2" s="11"/>
      <c r="BGQ2" s="11"/>
      <c r="BGR2" s="11"/>
      <c r="BGS2" s="11"/>
      <c r="BGT2" s="11"/>
      <c r="BGU2" s="11"/>
      <c r="BGV2" s="11"/>
      <c r="BGW2" s="11"/>
      <c r="BGX2" s="11"/>
      <c r="BGY2" s="11"/>
      <c r="BGZ2" s="11"/>
      <c r="BHA2" s="11"/>
      <c r="BHB2" s="11"/>
      <c r="BHC2" s="11"/>
      <c r="BHD2" s="11"/>
      <c r="BHE2" s="11"/>
      <c r="BHF2" s="11"/>
      <c r="BHG2" s="11"/>
      <c r="BHH2" s="11"/>
      <c r="BHI2" s="11"/>
      <c r="BHJ2" s="11"/>
      <c r="BHK2" s="11"/>
      <c r="BHL2" s="11"/>
      <c r="BHM2" s="11"/>
      <c r="BHN2" s="11"/>
      <c r="BHO2" s="11"/>
      <c r="BHP2" s="11"/>
      <c r="BHQ2" s="11"/>
      <c r="BHR2" s="11"/>
      <c r="BHS2" s="11"/>
      <c r="BHT2" s="11"/>
      <c r="BHU2" s="11"/>
      <c r="BHV2" s="11"/>
      <c r="BHW2" s="11"/>
      <c r="BHX2" s="11"/>
      <c r="BHY2" s="11"/>
      <c r="BHZ2" s="11"/>
      <c r="BIA2" s="11"/>
      <c r="BIB2" s="11"/>
      <c r="BIC2" s="11"/>
      <c r="BID2" s="11"/>
      <c r="BIE2" s="11"/>
      <c r="BIF2" s="11"/>
      <c r="BIG2" s="11"/>
      <c r="BIH2" s="11"/>
      <c r="BII2" s="11"/>
      <c r="BIJ2" s="11"/>
      <c r="BIK2" s="11"/>
      <c r="BIL2" s="11"/>
      <c r="BIM2" s="11"/>
      <c r="BIN2" s="11"/>
      <c r="BIO2" s="11"/>
      <c r="BIP2" s="11"/>
      <c r="BIQ2" s="11"/>
      <c r="BIR2" s="11"/>
      <c r="BIS2" s="11"/>
      <c r="BIT2" s="11"/>
      <c r="BIU2" s="11"/>
      <c r="BIV2" s="11"/>
      <c r="BIW2" s="11"/>
      <c r="BIX2" s="11"/>
      <c r="BIY2" s="11"/>
      <c r="BIZ2" s="11"/>
      <c r="BJA2" s="11"/>
      <c r="BJB2" s="11"/>
      <c r="BJC2" s="11"/>
      <c r="BJD2" s="11"/>
      <c r="BJE2" s="11"/>
      <c r="BJF2" s="11"/>
      <c r="BJG2" s="11"/>
      <c r="BJH2" s="11"/>
      <c r="BJI2" s="11"/>
      <c r="BJJ2" s="11"/>
      <c r="BJK2" s="11"/>
      <c r="BJL2" s="11"/>
      <c r="BJM2" s="11"/>
      <c r="BJN2" s="11"/>
      <c r="BJO2" s="11"/>
      <c r="BJP2" s="11"/>
      <c r="BJQ2" s="11"/>
      <c r="BJR2" s="11"/>
      <c r="BJS2" s="11"/>
      <c r="BJT2" s="11"/>
      <c r="BJU2" s="11"/>
      <c r="BJV2" s="11"/>
      <c r="BJW2" s="11"/>
      <c r="BJX2" s="11"/>
      <c r="BJY2" s="11"/>
      <c r="BJZ2" s="11"/>
      <c r="BKA2" s="11"/>
      <c r="BKB2" s="11"/>
      <c r="BKC2" s="11"/>
      <c r="BKD2" s="11"/>
      <c r="BKE2" s="11"/>
      <c r="BKF2" s="11"/>
      <c r="BKG2" s="11"/>
      <c r="BKH2" s="11"/>
      <c r="BKI2" s="11"/>
      <c r="BKJ2" s="11"/>
      <c r="BKK2" s="11"/>
      <c r="BKL2" s="11"/>
      <c r="BKM2" s="11"/>
      <c r="BKN2" s="11"/>
      <c r="BKO2" s="11"/>
      <c r="BKP2" s="11"/>
      <c r="BKQ2" s="11"/>
      <c r="BKR2" s="11"/>
      <c r="BKS2" s="11"/>
      <c r="BKT2" s="11"/>
      <c r="BKU2" s="11"/>
      <c r="BKV2" s="11"/>
      <c r="BKW2" s="11"/>
      <c r="BKX2" s="11"/>
      <c r="BKY2" s="11"/>
      <c r="BKZ2" s="11"/>
      <c r="BLA2" s="11"/>
      <c r="BLB2" s="11"/>
      <c r="BLC2" s="11"/>
      <c r="BLD2" s="11"/>
      <c r="BLE2" s="11"/>
      <c r="BLF2" s="11"/>
      <c r="BLG2" s="11"/>
      <c r="BLH2" s="11"/>
      <c r="BLI2" s="11"/>
      <c r="BLJ2" s="11"/>
      <c r="BLK2" s="11"/>
      <c r="BLL2" s="11"/>
      <c r="BLM2" s="11"/>
      <c r="BLN2" s="11"/>
      <c r="BLO2" s="11"/>
      <c r="BLP2" s="11"/>
      <c r="BLQ2" s="11"/>
      <c r="BLR2" s="11"/>
      <c r="BLS2" s="11"/>
      <c r="BLT2" s="11"/>
      <c r="BLU2" s="11"/>
      <c r="BLV2" s="11"/>
      <c r="BLW2" s="11"/>
      <c r="BLX2" s="11"/>
      <c r="BLY2" s="11"/>
      <c r="BLZ2" s="11"/>
      <c r="BMA2" s="11"/>
      <c r="BMB2" s="11"/>
      <c r="BMC2" s="11"/>
      <c r="BMD2" s="11"/>
      <c r="BME2" s="11"/>
      <c r="BMF2" s="11"/>
      <c r="BMG2" s="11"/>
      <c r="BMH2" s="11"/>
      <c r="BMI2" s="11"/>
      <c r="BMJ2" s="11"/>
      <c r="BMK2" s="11"/>
      <c r="BML2" s="11"/>
      <c r="BMM2" s="11"/>
      <c r="BMN2" s="11"/>
      <c r="BMO2" s="11"/>
      <c r="BMP2" s="11"/>
      <c r="BMQ2" s="11"/>
      <c r="BMR2" s="11"/>
      <c r="BMS2" s="11"/>
      <c r="BMT2" s="11"/>
      <c r="BMU2" s="11"/>
      <c r="BMV2" s="11"/>
      <c r="BMW2" s="11"/>
      <c r="BMX2" s="11"/>
      <c r="BMY2" s="11"/>
      <c r="BMZ2" s="11"/>
      <c r="BNA2" s="11"/>
      <c r="BNB2" s="11"/>
      <c r="BNC2" s="11"/>
      <c r="BND2" s="11"/>
      <c r="BNE2" s="11"/>
      <c r="BNF2" s="11"/>
      <c r="BNG2" s="11"/>
      <c r="BNH2" s="11"/>
      <c r="BNI2" s="11"/>
      <c r="BNJ2" s="11"/>
      <c r="BNK2" s="11"/>
      <c r="BNL2" s="11"/>
      <c r="BNM2" s="11"/>
      <c r="BNN2" s="11"/>
      <c r="BNO2" s="11"/>
      <c r="BNP2" s="11"/>
      <c r="BNQ2" s="11"/>
      <c r="BNR2" s="11"/>
      <c r="BNS2" s="11"/>
      <c r="BNT2" s="11"/>
      <c r="BNU2" s="11"/>
      <c r="BNV2" s="11"/>
      <c r="BNW2" s="11"/>
      <c r="BNX2" s="11"/>
      <c r="BNY2" s="11"/>
      <c r="BNZ2" s="11"/>
      <c r="BOA2" s="11"/>
      <c r="BOB2" s="11"/>
      <c r="BOC2" s="11"/>
      <c r="BOD2" s="11"/>
      <c r="BOE2" s="11"/>
      <c r="BOF2" s="11"/>
      <c r="BOG2" s="11"/>
      <c r="BOH2" s="11"/>
      <c r="BOI2" s="11"/>
      <c r="BOJ2" s="11"/>
      <c r="BOK2" s="11"/>
      <c r="BOL2" s="11"/>
      <c r="BOM2" s="11"/>
      <c r="BON2" s="11"/>
      <c r="BOO2" s="11"/>
      <c r="BOP2" s="11"/>
      <c r="BOQ2" s="11"/>
      <c r="BOR2" s="11"/>
      <c r="BOS2" s="11"/>
      <c r="BOT2" s="11"/>
      <c r="BOU2" s="11"/>
      <c r="BOV2" s="11"/>
      <c r="BOW2" s="11"/>
      <c r="BOX2" s="11"/>
      <c r="BOY2" s="11"/>
      <c r="BOZ2" s="11"/>
      <c r="BPA2" s="11"/>
      <c r="BPB2" s="11"/>
      <c r="BPC2" s="11"/>
      <c r="BPD2" s="11"/>
      <c r="BPE2" s="11"/>
      <c r="BPF2" s="11"/>
      <c r="BPG2" s="11"/>
      <c r="BPH2" s="11"/>
      <c r="BPI2" s="11"/>
      <c r="BPJ2" s="11"/>
      <c r="BPK2" s="11"/>
      <c r="BPL2" s="11"/>
      <c r="BPM2" s="11"/>
      <c r="BPN2" s="11"/>
      <c r="BPO2" s="11"/>
      <c r="BPP2" s="11"/>
      <c r="BPQ2" s="11"/>
      <c r="BPR2" s="11"/>
      <c r="BPS2" s="11"/>
      <c r="BPT2" s="11"/>
      <c r="BPU2" s="11"/>
      <c r="BPV2" s="11"/>
      <c r="BPW2" s="11"/>
      <c r="BPX2" s="11"/>
      <c r="BPY2" s="11"/>
      <c r="BPZ2" s="11"/>
      <c r="BQA2" s="11"/>
      <c r="BQB2" s="11"/>
      <c r="BQC2" s="11"/>
      <c r="BQD2" s="11"/>
      <c r="BQE2" s="11"/>
      <c r="BQF2" s="11"/>
      <c r="BQG2" s="11"/>
      <c r="BQH2" s="11"/>
      <c r="BQI2" s="11"/>
      <c r="BQJ2" s="11"/>
      <c r="BQK2" s="11"/>
      <c r="BQL2" s="11"/>
      <c r="BQM2" s="11"/>
      <c r="BQN2" s="11"/>
      <c r="BQO2" s="11"/>
      <c r="BQP2" s="11"/>
      <c r="BQQ2" s="11"/>
      <c r="BQR2" s="11"/>
      <c r="BQS2" s="11"/>
      <c r="BQT2" s="11"/>
      <c r="BQU2" s="11"/>
      <c r="BQV2" s="11"/>
      <c r="BQW2" s="11"/>
      <c r="BQX2" s="11"/>
      <c r="BQY2" s="11"/>
      <c r="BQZ2" s="11"/>
      <c r="BRA2" s="11"/>
      <c r="BRB2" s="11"/>
      <c r="BRC2" s="11"/>
      <c r="BRD2" s="11"/>
      <c r="BRE2" s="11"/>
      <c r="BRF2" s="11"/>
      <c r="BRG2" s="11"/>
      <c r="BRH2" s="11"/>
      <c r="BRI2" s="11"/>
      <c r="BRJ2" s="11"/>
      <c r="BRK2" s="11"/>
      <c r="BRL2" s="11"/>
      <c r="BRM2" s="11"/>
      <c r="BRN2" s="11"/>
      <c r="BRO2" s="11"/>
      <c r="BRP2" s="11"/>
      <c r="BRQ2" s="11"/>
      <c r="BRR2" s="11"/>
      <c r="BRS2" s="11"/>
      <c r="BRT2" s="11"/>
      <c r="BRU2" s="11"/>
      <c r="BRV2" s="11"/>
      <c r="BRW2" s="11"/>
      <c r="BRX2" s="11"/>
      <c r="BRY2" s="11"/>
      <c r="BRZ2" s="11"/>
      <c r="BSA2" s="11"/>
      <c r="BSB2" s="11"/>
      <c r="BSC2" s="11"/>
      <c r="BSD2" s="11"/>
      <c r="BSE2" s="11"/>
      <c r="BSF2" s="11"/>
      <c r="BSG2" s="11"/>
      <c r="BSH2" s="11"/>
      <c r="BSI2" s="11"/>
      <c r="BSJ2" s="11"/>
      <c r="BSK2" s="11"/>
      <c r="BSL2" s="11"/>
      <c r="BSM2" s="11"/>
      <c r="BSN2" s="11"/>
      <c r="BSO2" s="11"/>
      <c r="BSP2" s="11"/>
      <c r="BSQ2" s="11"/>
      <c r="BSR2" s="11"/>
      <c r="BSS2" s="11"/>
      <c r="BST2" s="11"/>
      <c r="BSU2" s="11"/>
      <c r="BSV2" s="11"/>
      <c r="BSW2" s="11"/>
      <c r="BSX2" s="11"/>
      <c r="BSY2" s="11"/>
      <c r="BSZ2" s="11"/>
      <c r="BTA2" s="11"/>
      <c r="BTB2" s="11"/>
      <c r="BTC2" s="11"/>
      <c r="BTD2" s="11"/>
      <c r="BTE2" s="11"/>
      <c r="BTF2" s="11"/>
      <c r="BTG2" s="11"/>
      <c r="BTH2" s="11"/>
      <c r="BTI2" s="11"/>
      <c r="BTJ2" s="11"/>
      <c r="BTK2" s="11"/>
      <c r="BTL2" s="11"/>
      <c r="BTM2" s="11"/>
      <c r="BTN2" s="11"/>
      <c r="BTO2" s="11"/>
      <c r="BTP2" s="11"/>
      <c r="BTQ2" s="11"/>
      <c r="BTR2" s="11"/>
      <c r="BTS2" s="11"/>
      <c r="BTT2" s="11"/>
      <c r="BTU2" s="11"/>
      <c r="BTV2" s="11"/>
      <c r="BTW2" s="11"/>
      <c r="BTX2" s="11"/>
      <c r="BTY2" s="11"/>
      <c r="BTZ2" s="11"/>
      <c r="BUA2" s="11"/>
      <c r="BUB2" s="11"/>
      <c r="BUC2" s="11"/>
      <c r="BUD2" s="11"/>
      <c r="BUE2" s="11"/>
      <c r="BUF2" s="11"/>
      <c r="BUG2" s="11"/>
      <c r="BUH2" s="11"/>
      <c r="BUI2" s="11"/>
      <c r="BUJ2" s="11"/>
      <c r="BUK2" s="11"/>
      <c r="BUL2" s="11"/>
      <c r="BUM2" s="11"/>
      <c r="BUN2" s="11"/>
      <c r="BUO2" s="11"/>
      <c r="BUP2" s="11"/>
      <c r="BUQ2" s="11"/>
      <c r="BUR2" s="11"/>
      <c r="BUS2" s="11"/>
      <c r="BUT2" s="11"/>
      <c r="BUU2" s="11"/>
      <c r="BUV2" s="11"/>
      <c r="BUW2" s="11"/>
      <c r="BUX2" s="11"/>
      <c r="BUY2" s="11"/>
      <c r="BUZ2" s="11"/>
      <c r="BVA2" s="11"/>
      <c r="BVB2" s="11"/>
      <c r="BVC2" s="11"/>
      <c r="BVD2" s="11"/>
      <c r="BVE2" s="11"/>
      <c r="BVF2" s="11"/>
      <c r="BVG2" s="11"/>
      <c r="BVH2" s="11"/>
      <c r="BVI2" s="11"/>
      <c r="BVJ2" s="11"/>
      <c r="BVK2" s="11"/>
      <c r="BVL2" s="11"/>
      <c r="BVM2" s="11"/>
      <c r="BVN2" s="11"/>
      <c r="BVO2" s="11"/>
      <c r="BVP2" s="11"/>
      <c r="BVQ2" s="11"/>
      <c r="BVR2" s="11"/>
      <c r="BVS2" s="11"/>
      <c r="BVT2" s="11"/>
      <c r="BVU2" s="11"/>
      <c r="BVV2" s="11"/>
      <c r="BVW2" s="11"/>
      <c r="BVX2" s="11"/>
      <c r="BVY2" s="11"/>
      <c r="BVZ2" s="11"/>
      <c r="BWA2" s="11"/>
      <c r="BWB2" s="11"/>
      <c r="BWC2" s="11"/>
      <c r="BWD2" s="11"/>
      <c r="BWE2" s="11"/>
      <c r="BWF2" s="11"/>
      <c r="BWG2" s="11"/>
      <c r="BWH2" s="11"/>
      <c r="BWI2" s="11"/>
      <c r="BWJ2" s="11"/>
      <c r="BWK2" s="11"/>
      <c r="BWL2" s="11"/>
      <c r="BWM2" s="11"/>
      <c r="BWN2" s="11"/>
      <c r="BWO2" s="11"/>
      <c r="BWP2" s="11"/>
      <c r="BWQ2" s="11"/>
      <c r="BWR2" s="11"/>
      <c r="BWS2" s="11"/>
      <c r="BWT2" s="11"/>
      <c r="BWU2" s="11"/>
      <c r="BWV2" s="11"/>
      <c r="BWW2" s="11"/>
      <c r="BWX2" s="11"/>
      <c r="BWY2" s="11"/>
      <c r="BWZ2" s="11"/>
      <c r="BXA2" s="11"/>
      <c r="BXB2" s="11"/>
    </row>
    <row r="3" spans="1:1978" s="164" customFormat="1" ht="18" customHeight="1">
      <c r="A3" s="234"/>
      <c r="B3" s="235"/>
      <c r="C3" s="235"/>
      <c r="D3" s="235"/>
      <c r="E3" s="235"/>
      <c r="F3" s="235"/>
      <c r="G3" s="236"/>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324"/>
      <c r="AJ3" s="240" t="s">
        <v>531</v>
      </c>
      <c r="AK3" s="241"/>
      <c r="AL3" s="242"/>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row>
    <row r="4" spans="1:1978" s="164" customFormat="1" ht="18" customHeight="1">
      <c r="A4" s="237"/>
      <c r="B4" s="238"/>
      <c r="C4" s="238"/>
      <c r="D4" s="238"/>
      <c r="E4" s="238"/>
      <c r="F4" s="238"/>
      <c r="G4" s="239"/>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325"/>
      <c r="AJ4" s="243" t="s">
        <v>529</v>
      </c>
      <c r="AK4" s="244"/>
      <c r="AL4" s="245"/>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c r="SV4" s="11"/>
      <c r="SW4" s="11"/>
      <c r="SX4" s="11"/>
      <c r="SY4" s="11"/>
      <c r="SZ4" s="11"/>
      <c r="TA4" s="11"/>
      <c r="TB4" s="11"/>
      <c r="TC4" s="11"/>
      <c r="TD4" s="11"/>
      <c r="TE4" s="11"/>
      <c r="TF4" s="11"/>
      <c r="TG4" s="11"/>
      <c r="TH4" s="11"/>
      <c r="TI4" s="11"/>
      <c r="TJ4" s="11"/>
      <c r="TK4" s="11"/>
      <c r="TL4" s="11"/>
      <c r="TM4" s="11"/>
      <c r="TN4" s="11"/>
      <c r="TO4" s="11"/>
      <c r="TP4" s="11"/>
      <c r="TQ4" s="11"/>
      <c r="TR4" s="11"/>
      <c r="TS4" s="11"/>
      <c r="TT4" s="11"/>
      <c r="TU4" s="11"/>
      <c r="TV4" s="11"/>
      <c r="TW4" s="11"/>
      <c r="TX4" s="11"/>
      <c r="TY4" s="11"/>
      <c r="TZ4" s="11"/>
      <c r="UA4" s="11"/>
      <c r="UB4" s="11"/>
      <c r="UC4" s="11"/>
      <c r="UD4" s="11"/>
      <c r="UE4" s="11"/>
      <c r="UF4" s="11"/>
      <c r="UG4" s="11"/>
      <c r="UH4" s="11"/>
      <c r="UI4" s="11"/>
      <c r="UJ4" s="11"/>
      <c r="UK4" s="11"/>
      <c r="UL4" s="11"/>
      <c r="UM4" s="11"/>
      <c r="UN4" s="11"/>
      <c r="UO4" s="11"/>
      <c r="UP4" s="11"/>
      <c r="UQ4" s="11"/>
      <c r="UR4" s="11"/>
      <c r="US4" s="11"/>
      <c r="UT4" s="11"/>
      <c r="UU4" s="11"/>
      <c r="UV4" s="11"/>
      <c r="UW4" s="11"/>
      <c r="UX4" s="11"/>
      <c r="UY4" s="11"/>
      <c r="UZ4" s="11"/>
      <c r="VA4" s="11"/>
      <c r="VB4" s="11"/>
      <c r="VC4" s="11"/>
      <c r="VD4" s="11"/>
      <c r="VE4" s="11"/>
      <c r="VF4" s="11"/>
      <c r="VG4" s="11"/>
      <c r="VH4" s="11"/>
      <c r="VI4" s="11"/>
      <c r="VJ4" s="11"/>
      <c r="VK4" s="11"/>
      <c r="VL4" s="11"/>
      <c r="VM4" s="11"/>
      <c r="VN4" s="11"/>
      <c r="VO4" s="11"/>
      <c r="VP4" s="11"/>
      <c r="VQ4" s="11"/>
      <c r="VR4" s="11"/>
      <c r="VS4" s="11"/>
      <c r="VT4" s="11"/>
      <c r="VU4" s="11"/>
      <c r="VV4" s="11"/>
      <c r="VW4" s="11"/>
      <c r="VX4" s="11"/>
      <c r="VY4" s="11"/>
      <c r="VZ4" s="11"/>
      <c r="WA4" s="11"/>
      <c r="WB4" s="11"/>
      <c r="WC4" s="11"/>
      <c r="WD4" s="11"/>
      <c r="WE4" s="11"/>
      <c r="WF4" s="11"/>
      <c r="WG4" s="11"/>
      <c r="WH4" s="11"/>
      <c r="WI4" s="11"/>
      <c r="WJ4" s="11"/>
      <c r="WK4" s="11"/>
      <c r="WL4" s="11"/>
      <c r="WM4" s="11"/>
      <c r="WN4" s="11"/>
      <c r="WO4" s="11"/>
      <c r="WP4" s="11"/>
      <c r="WQ4" s="11"/>
      <c r="WR4" s="11"/>
      <c r="WS4" s="11"/>
      <c r="WT4" s="11"/>
      <c r="WU4" s="11"/>
      <c r="WV4" s="11"/>
      <c r="WW4" s="11"/>
      <c r="WX4" s="11"/>
      <c r="WY4" s="11"/>
      <c r="WZ4" s="11"/>
      <c r="XA4" s="11"/>
      <c r="XB4" s="11"/>
      <c r="XC4" s="11"/>
      <c r="XD4" s="11"/>
      <c r="XE4" s="11"/>
      <c r="XF4" s="11"/>
      <c r="XG4" s="11"/>
      <c r="XH4" s="11"/>
      <c r="XI4" s="11"/>
      <c r="XJ4" s="11"/>
      <c r="XK4" s="11"/>
      <c r="XL4" s="11"/>
      <c r="XM4" s="11"/>
      <c r="XN4" s="11"/>
      <c r="XO4" s="11"/>
      <c r="XP4" s="11"/>
      <c r="XQ4" s="11"/>
      <c r="XR4" s="11"/>
      <c r="XS4" s="11"/>
      <c r="XT4" s="11"/>
      <c r="XU4" s="11"/>
      <c r="XV4" s="11"/>
      <c r="XW4" s="11"/>
      <c r="XX4" s="11"/>
      <c r="XY4" s="11"/>
      <c r="XZ4" s="11"/>
      <c r="YA4" s="11"/>
      <c r="YB4" s="11"/>
      <c r="YC4" s="11"/>
      <c r="YD4" s="11"/>
      <c r="YE4" s="11"/>
      <c r="YF4" s="11"/>
      <c r="YG4" s="11"/>
      <c r="YH4" s="11"/>
      <c r="YI4" s="11"/>
      <c r="YJ4" s="11"/>
      <c r="YK4" s="11"/>
      <c r="YL4" s="11"/>
      <c r="YM4" s="11"/>
      <c r="YN4" s="11"/>
      <c r="YO4" s="11"/>
      <c r="YP4" s="11"/>
      <c r="YQ4" s="11"/>
      <c r="YR4" s="11"/>
      <c r="YS4" s="11"/>
      <c r="YT4" s="11"/>
      <c r="YU4" s="11"/>
      <c r="YV4" s="11"/>
      <c r="YW4" s="11"/>
      <c r="YX4" s="11"/>
      <c r="YY4" s="11"/>
      <c r="YZ4" s="11"/>
      <c r="ZA4" s="11"/>
      <c r="ZB4" s="11"/>
      <c r="ZC4" s="11"/>
      <c r="ZD4" s="11"/>
      <c r="ZE4" s="11"/>
      <c r="ZF4" s="11"/>
      <c r="ZG4" s="11"/>
      <c r="ZH4" s="11"/>
      <c r="ZI4" s="11"/>
      <c r="ZJ4" s="11"/>
      <c r="ZK4" s="11"/>
      <c r="ZL4" s="11"/>
      <c r="ZM4" s="11"/>
      <c r="ZN4" s="11"/>
      <c r="ZO4" s="11"/>
      <c r="ZP4" s="11"/>
      <c r="ZQ4" s="11"/>
      <c r="ZR4" s="11"/>
      <c r="ZS4" s="11"/>
      <c r="ZT4" s="11"/>
      <c r="ZU4" s="11"/>
      <c r="ZV4" s="11"/>
      <c r="ZW4" s="11"/>
      <c r="ZX4" s="11"/>
      <c r="ZY4" s="11"/>
      <c r="ZZ4" s="11"/>
      <c r="AAA4" s="11"/>
      <c r="AAB4" s="11"/>
      <c r="AAC4" s="11"/>
      <c r="AAD4" s="11"/>
      <c r="AAE4" s="11"/>
      <c r="AAF4" s="11"/>
      <c r="AAG4" s="11"/>
      <c r="AAH4" s="11"/>
      <c r="AAI4" s="11"/>
      <c r="AAJ4" s="11"/>
      <c r="AAK4" s="11"/>
      <c r="AAL4" s="11"/>
      <c r="AAM4" s="11"/>
      <c r="AAN4" s="11"/>
      <c r="AAO4" s="11"/>
      <c r="AAP4" s="11"/>
      <c r="AAQ4" s="11"/>
      <c r="AAR4" s="11"/>
      <c r="AAS4" s="11"/>
      <c r="AAT4" s="11"/>
      <c r="AAU4" s="11"/>
      <c r="AAV4" s="11"/>
      <c r="AAW4" s="11"/>
      <c r="AAX4" s="11"/>
      <c r="AAY4" s="11"/>
      <c r="AAZ4" s="11"/>
      <c r="ABA4" s="11"/>
      <c r="ABB4" s="11"/>
      <c r="ABC4" s="11"/>
      <c r="ABD4" s="11"/>
      <c r="ABE4" s="11"/>
      <c r="ABF4" s="11"/>
      <c r="ABG4" s="11"/>
      <c r="ABH4" s="11"/>
      <c r="ABI4" s="11"/>
      <c r="ABJ4" s="11"/>
      <c r="ABK4" s="11"/>
      <c r="ABL4" s="11"/>
      <c r="ABM4" s="11"/>
      <c r="ABN4" s="11"/>
      <c r="ABO4" s="11"/>
      <c r="ABP4" s="11"/>
      <c r="ABQ4" s="11"/>
      <c r="ABR4" s="11"/>
      <c r="ABS4" s="11"/>
      <c r="ABT4" s="11"/>
      <c r="ABU4" s="11"/>
      <c r="ABV4" s="11"/>
      <c r="ABW4" s="11"/>
      <c r="ABX4" s="11"/>
      <c r="ABY4" s="11"/>
      <c r="ABZ4" s="11"/>
      <c r="ACA4" s="11"/>
      <c r="ACB4" s="11"/>
      <c r="ACC4" s="11"/>
      <c r="ACD4" s="11"/>
      <c r="ACE4" s="11"/>
      <c r="ACF4" s="11"/>
      <c r="ACG4" s="11"/>
      <c r="ACH4" s="11"/>
      <c r="ACI4" s="11"/>
      <c r="ACJ4" s="11"/>
      <c r="ACK4" s="11"/>
      <c r="ACL4" s="11"/>
      <c r="ACM4" s="11"/>
      <c r="ACN4" s="11"/>
      <c r="ACO4" s="11"/>
      <c r="ACP4" s="11"/>
      <c r="ACQ4" s="11"/>
      <c r="ACR4" s="11"/>
      <c r="ACS4" s="11"/>
      <c r="ACT4" s="11"/>
      <c r="ACU4" s="11"/>
      <c r="ACV4" s="11"/>
      <c r="ACW4" s="11"/>
      <c r="ACX4" s="11"/>
      <c r="ACY4" s="11"/>
      <c r="ACZ4" s="11"/>
      <c r="ADA4" s="11"/>
      <c r="ADB4" s="11"/>
      <c r="ADC4" s="11"/>
      <c r="ADD4" s="11"/>
      <c r="ADE4" s="11"/>
      <c r="ADF4" s="11"/>
      <c r="ADG4" s="11"/>
      <c r="ADH4" s="11"/>
      <c r="ADI4" s="11"/>
      <c r="ADJ4" s="11"/>
      <c r="ADK4" s="11"/>
      <c r="ADL4" s="11"/>
      <c r="ADM4" s="11"/>
      <c r="ADN4" s="11"/>
      <c r="ADO4" s="11"/>
      <c r="ADP4" s="11"/>
      <c r="ADQ4" s="11"/>
      <c r="ADR4" s="11"/>
      <c r="ADS4" s="11"/>
      <c r="ADT4" s="11"/>
      <c r="ADU4" s="11"/>
      <c r="ADV4" s="11"/>
      <c r="ADW4" s="11"/>
      <c r="ADX4" s="11"/>
      <c r="ADY4" s="11"/>
      <c r="ADZ4" s="11"/>
      <c r="AEA4" s="11"/>
      <c r="AEB4" s="11"/>
      <c r="AEC4" s="11"/>
      <c r="AED4" s="11"/>
      <c r="AEE4" s="11"/>
      <c r="AEF4" s="11"/>
      <c r="AEG4" s="11"/>
      <c r="AEH4" s="11"/>
      <c r="AEI4" s="11"/>
      <c r="AEJ4" s="11"/>
      <c r="AEK4" s="11"/>
      <c r="AEL4" s="11"/>
      <c r="AEM4" s="11"/>
      <c r="AEN4" s="11"/>
      <c r="AEO4" s="11"/>
      <c r="AEP4" s="11"/>
      <c r="AEQ4" s="11"/>
      <c r="AER4" s="11"/>
      <c r="AES4" s="11"/>
      <c r="AET4" s="11"/>
      <c r="AEU4" s="11"/>
      <c r="AEV4" s="11"/>
      <c r="AEW4" s="11"/>
      <c r="AEX4" s="11"/>
      <c r="AEY4" s="11"/>
      <c r="AEZ4" s="11"/>
      <c r="AFA4" s="11"/>
      <c r="AFB4" s="11"/>
      <c r="AFC4" s="11"/>
      <c r="AFD4" s="11"/>
      <c r="AFE4" s="11"/>
      <c r="AFF4" s="11"/>
      <c r="AFG4" s="11"/>
      <c r="AFH4" s="11"/>
      <c r="AFI4" s="11"/>
      <c r="AFJ4" s="11"/>
      <c r="AFK4" s="11"/>
      <c r="AFL4" s="11"/>
      <c r="AFM4" s="11"/>
      <c r="AFN4" s="11"/>
      <c r="AFO4" s="11"/>
      <c r="AFP4" s="11"/>
      <c r="AFQ4" s="11"/>
      <c r="AFR4" s="11"/>
      <c r="AFS4" s="11"/>
      <c r="AFT4" s="11"/>
      <c r="AFU4" s="11"/>
      <c r="AFV4" s="11"/>
      <c r="AFW4" s="11"/>
      <c r="AFX4" s="11"/>
      <c r="AFY4" s="11"/>
      <c r="AFZ4" s="11"/>
      <c r="AGA4" s="11"/>
      <c r="AGB4" s="11"/>
      <c r="AGC4" s="11"/>
      <c r="AGD4" s="11"/>
      <c r="AGE4" s="11"/>
      <c r="AGF4" s="11"/>
      <c r="AGG4" s="11"/>
      <c r="AGH4" s="11"/>
      <c r="AGI4" s="11"/>
      <c r="AGJ4" s="11"/>
      <c r="AGK4" s="11"/>
      <c r="AGL4" s="11"/>
      <c r="AGM4" s="11"/>
      <c r="AGN4" s="11"/>
      <c r="AGO4" s="11"/>
      <c r="AGP4" s="11"/>
      <c r="AGQ4" s="11"/>
      <c r="AGR4" s="11"/>
      <c r="AGS4" s="11"/>
      <c r="AGT4" s="11"/>
      <c r="AGU4" s="11"/>
      <c r="AGV4" s="11"/>
      <c r="AGW4" s="11"/>
      <c r="AGX4" s="11"/>
      <c r="AGY4" s="11"/>
      <c r="AGZ4" s="11"/>
      <c r="AHA4" s="11"/>
      <c r="AHB4" s="11"/>
      <c r="AHC4" s="11"/>
      <c r="AHD4" s="11"/>
      <c r="AHE4" s="11"/>
      <c r="AHF4" s="11"/>
      <c r="AHG4" s="11"/>
      <c r="AHH4" s="11"/>
      <c r="AHI4" s="11"/>
      <c r="AHJ4" s="11"/>
      <c r="AHK4" s="11"/>
      <c r="AHL4" s="11"/>
      <c r="AHM4" s="11"/>
      <c r="AHN4" s="11"/>
      <c r="AHO4" s="11"/>
      <c r="AHP4" s="11"/>
      <c r="AHQ4" s="11"/>
      <c r="AHR4" s="11"/>
      <c r="AHS4" s="11"/>
      <c r="AHT4" s="11"/>
      <c r="AHU4" s="11"/>
      <c r="AHV4" s="11"/>
      <c r="AHW4" s="11"/>
      <c r="AHX4" s="11"/>
      <c r="AHY4" s="11"/>
      <c r="AHZ4" s="11"/>
      <c r="AIA4" s="11"/>
      <c r="AIB4" s="11"/>
      <c r="AIC4" s="11"/>
      <c r="AID4" s="11"/>
      <c r="AIE4" s="11"/>
      <c r="AIF4" s="11"/>
      <c r="AIG4" s="11"/>
      <c r="AIH4" s="11"/>
      <c r="AII4" s="11"/>
      <c r="AIJ4" s="11"/>
      <c r="AIK4" s="11"/>
      <c r="AIL4" s="11"/>
      <c r="AIM4" s="11"/>
      <c r="AIN4" s="11"/>
      <c r="AIO4" s="11"/>
      <c r="AIP4" s="11"/>
      <c r="AIQ4" s="11"/>
      <c r="AIR4" s="11"/>
      <c r="AIS4" s="11"/>
      <c r="AIT4" s="11"/>
      <c r="AIU4" s="11"/>
      <c r="AIV4" s="11"/>
      <c r="AIW4" s="11"/>
      <c r="AIX4" s="11"/>
      <c r="AIY4" s="11"/>
      <c r="AIZ4" s="11"/>
      <c r="AJA4" s="11"/>
      <c r="AJB4" s="11"/>
      <c r="AJC4" s="11"/>
      <c r="AJD4" s="11"/>
      <c r="AJE4" s="11"/>
      <c r="AJF4" s="11"/>
      <c r="AJG4" s="11"/>
      <c r="AJH4" s="11"/>
      <c r="AJI4" s="11"/>
      <c r="AJJ4" s="11"/>
      <c r="AJK4" s="11"/>
      <c r="AJL4" s="11"/>
      <c r="AJM4" s="11"/>
      <c r="AJN4" s="11"/>
      <c r="AJO4" s="11"/>
      <c r="AJP4" s="11"/>
      <c r="AJQ4" s="11"/>
      <c r="AJR4" s="11"/>
      <c r="AJS4" s="11"/>
      <c r="AJT4" s="11"/>
      <c r="AJU4" s="11"/>
      <c r="AJV4" s="11"/>
      <c r="AJW4" s="11"/>
      <c r="AJX4" s="11"/>
      <c r="AJY4" s="11"/>
      <c r="AJZ4" s="11"/>
      <c r="AKA4" s="11"/>
      <c r="AKB4" s="11"/>
      <c r="AKC4" s="11"/>
      <c r="AKD4" s="11"/>
      <c r="AKE4" s="11"/>
      <c r="AKF4" s="11"/>
      <c r="AKG4" s="11"/>
      <c r="AKH4" s="11"/>
      <c r="AKI4" s="11"/>
      <c r="AKJ4" s="11"/>
      <c r="AKK4" s="11"/>
      <c r="AKL4" s="11"/>
      <c r="AKM4" s="11"/>
      <c r="AKN4" s="11"/>
      <c r="AKO4" s="11"/>
      <c r="AKP4" s="11"/>
      <c r="AKQ4" s="11"/>
      <c r="AKR4" s="11"/>
      <c r="AKS4" s="11"/>
      <c r="AKT4" s="11"/>
      <c r="AKU4" s="11"/>
      <c r="AKV4" s="11"/>
      <c r="AKW4" s="11"/>
      <c r="AKX4" s="11"/>
      <c r="AKY4" s="11"/>
      <c r="AKZ4" s="11"/>
      <c r="ALA4" s="11"/>
      <c r="ALB4" s="11"/>
      <c r="ALC4" s="11"/>
      <c r="ALD4" s="11"/>
      <c r="ALE4" s="11"/>
      <c r="ALF4" s="11"/>
      <c r="ALG4" s="11"/>
      <c r="ALH4" s="11"/>
      <c r="ALI4" s="11"/>
      <c r="ALJ4" s="11"/>
      <c r="ALK4" s="11"/>
      <c r="ALL4" s="11"/>
      <c r="ALM4" s="11"/>
      <c r="ALN4" s="11"/>
      <c r="ALO4" s="11"/>
      <c r="ALP4" s="11"/>
      <c r="ALQ4" s="11"/>
      <c r="ALR4" s="11"/>
      <c r="ALS4" s="11"/>
      <c r="ALT4" s="11"/>
      <c r="ALU4" s="11"/>
      <c r="ALV4" s="11"/>
      <c r="ALW4" s="11"/>
      <c r="ALX4" s="11"/>
      <c r="ALY4" s="11"/>
      <c r="ALZ4" s="11"/>
      <c r="AMA4" s="11"/>
      <c r="AMB4" s="11"/>
      <c r="AMC4" s="11"/>
      <c r="AMD4" s="11"/>
      <c r="AME4" s="11"/>
      <c r="AMF4" s="11"/>
      <c r="AMG4" s="11"/>
      <c r="AMH4" s="11"/>
      <c r="AMI4" s="11"/>
      <c r="AMJ4" s="11"/>
      <c r="AMK4" s="11"/>
      <c r="AML4" s="11"/>
      <c r="AMM4" s="11"/>
      <c r="AMN4" s="11"/>
      <c r="AMO4" s="11"/>
      <c r="AMP4" s="11"/>
      <c r="AMQ4" s="11"/>
      <c r="AMR4" s="11"/>
      <c r="AMS4" s="11"/>
      <c r="AMT4" s="11"/>
      <c r="AMU4" s="11"/>
      <c r="AMV4" s="11"/>
      <c r="AMW4" s="11"/>
      <c r="AMX4" s="11"/>
      <c r="AMY4" s="11"/>
      <c r="AMZ4" s="11"/>
      <c r="ANA4" s="11"/>
      <c r="ANB4" s="11"/>
      <c r="ANC4" s="11"/>
      <c r="AND4" s="11"/>
      <c r="ANE4" s="11"/>
      <c r="ANF4" s="11"/>
      <c r="ANG4" s="11"/>
      <c r="ANH4" s="11"/>
      <c r="ANI4" s="11"/>
      <c r="ANJ4" s="11"/>
      <c r="ANK4" s="11"/>
      <c r="ANL4" s="11"/>
      <c r="ANM4" s="11"/>
      <c r="ANN4" s="11"/>
      <c r="ANO4" s="11"/>
      <c r="ANP4" s="11"/>
      <c r="ANQ4" s="11"/>
      <c r="ANR4" s="11"/>
      <c r="ANS4" s="11"/>
      <c r="ANT4" s="11"/>
      <c r="ANU4" s="11"/>
      <c r="ANV4" s="11"/>
      <c r="ANW4" s="11"/>
      <c r="ANX4" s="11"/>
      <c r="ANY4" s="11"/>
      <c r="ANZ4" s="11"/>
      <c r="AOA4" s="11"/>
      <c r="AOB4" s="11"/>
      <c r="AOC4" s="11"/>
      <c r="AOD4" s="11"/>
      <c r="AOE4" s="11"/>
      <c r="AOF4" s="11"/>
      <c r="AOG4" s="11"/>
      <c r="AOH4" s="11"/>
      <c r="AOI4" s="11"/>
      <c r="AOJ4" s="11"/>
      <c r="AOK4" s="11"/>
      <c r="AOL4" s="11"/>
      <c r="AOM4" s="11"/>
      <c r="AON4" s="11"/>
      <c r="AOO4" s="11"/>
      <c r="AOP4" s="11"/>
      <c r="AOQ4" s="11"/>
      <c r="AOR4" s="11"/>
      <c r="AOS4" s="11"/>
      <c r="AOT4" s="11"/>
      <c r="AOU4" s="11"/>
      <c r="AOV4" s="11"/>
      <c r="AOW4" s="11"/>
      <c r="AOX4" s="11"/>
      <c r="AOY4" s="11"/>
      <c r="AOZ4" s="11"/>
      <c r="APA4" s="11"/>
      <c r="APB4" s="11"/>
      <c r="APC4" s="11"/>
      <c r="APD4" s="11"/>
      <c r="APE4" s="11"/>
      <c r="APF4" s="11"/>
      <c r="APG4" s="11"/>
      <c r="APH4" s="11"/>
      <c r="API4" s="11"/>
      <c r="APJ4" s="11"/>
      <c r="APK4" s="11"/>
      <c r="APL4" s="11"/>
      <c r="APM4" s="11"/>
      <c r="APN4" s="11"/>
      <c r="APO4" s="11"/>
      <c r="APP4" s="11"/>
      <c r="APQ4" s="11"/>
      <c r="APR4" s="11"/>
      <c r="APS4" s="11"/>
      <c r="APT4" s="11"/>
      <c r="APU4" s="11"/>
      <c r="APV4" s="11"/>
      <c r="APW4" s="11"/>
      <c r="APX4" s="11"/>
      <c r="APY4" s="11"/>
      <c r="APZ4" s="11"/>
      <c r="AQA4" s="11"/>
      <c r="AQB4" s="11"/>
      <c r="AQC4" s="11"/>
      <c r="AQD4" s="11"/>
      <c r="AQE4" s="11"/>
      <c r="AQF4" s="11"/>
      <c r="AQG4" s="11"/>
      <c r="AQH4" s="11"/>
      <c r="AQI4" s="11"/>
      <c r="AQJ4" s="11"/>
      <c r="AQK4" s="11"/>
      <c r="AQL4" s="11"/>
      <c r="AQM4" s="11"/>
      <c r="AQN4" s="11"/>
      <c r="AQO4" s="11"/>
      <c r="AQP4" s="11"/>
      <c r="AQQ4" s="11"/>
      <c r="AQR4" s="11"/>
      <c r="AQS4" s="11"/>
      <c r="AQT4" s="11"/>
      <c r="AQU4" s="11"/>
      <c r="AQV4" s="11"/>
      <c r="AQW4" s="11"/>
      <c r="AQX4" s="11"/>
      <c r="AQY4" s="11"/>
      <c r="AQZ4" s="11"/>
      <c r="ARA4" s="11"/>
      <c r="ARB4" s="11"/>
      <c r="ARC4" s="11"/>
      <c r="ARD4" s="11"/>
      <c r="ARE4" s="11"/>
      <c r="ARF4" s="11"/>
      <c r="ARG4" s="11"/>
      <c r="ARH4" s="11"/>
      <c r="ARI4" s="11"/>
      <c r="ARJ4" s="11"/>
      <c r="ARK4" s="11"/>
      <c r="ARL4" s="11"/>
      <c r="ARM4" s="11"/>
      <c r="ARN4" s="11"/>
      <c r="ARO4" s="11"/>
      <c r="ARP4" s="11"/>
      <c r="ARQ4" s="11"/>
      <c r="ARR4" s="11"/>
      <c r="ARS4" s="11"/>
      <c r="ART4" s="11"/>
      <c r="ARU4" s="11"/>
      <c r="ARV4" s="11"/>
      <c r="ARW4" s="11"/>
      <c r="ARX4" s="11"/>
      <c r="ARY4" s="11"/>
      <c r="ARZ4" s="11"/>
      <c r="ASA4" s="11"/>
      <c r="ASB4" s="11"/>
      <c r="ASC4" s="11"/>
      <c r="ASD4" s="11"/>
      <c r="ASE4" s="11"/>
      <c r="ASF4" s="11"/>
      <c r="ASG4" s="11"/>
      <c r="ASH4" s="11"/>
      <c r="ASI4" s="11"/>
      <c r="ASJ4" s="11"/>
      <c r="ASK4" s="11"/>
      <c r="ASL4" s="11"/>
      <c r="ASM4" s="11"/>
      <c r="ASN4" s="11"/>
      <c r="ASO4" s="11"/>
      <c r="ASP4" s="11"/>
      <c r="ASQ4" s="11"/>
      <c r="ASR4" s="11"/>
      <c r="ASS4" s="11"/>
      <c r="AST4" s="11"/>
      <c r="ASU4" s="11"/>
      <c r="ASV4" s="11"/>
      <c r="ASW4" s="11"/>
      <c r="ASX4" s="11"/>
      <c r="ASY4" s="11"/>
      <c r="ASZ4" s="11"/>
      <c r="ATA4" s="11"/>
      <c r="ATB4" s="11"/>
      <c r="ATC4" s="11"/>
      <c r="ATD4" s="11"/>
      <c r="ATE4" s="11"/>
      <c r="ATF4" s="11"/>
      <c r="ATG4" s="11"/>
      <c r="ATH4" s="11"/>
      <c r="ATI4" s="11"/>
      <c r="ATJ4" s="11"/>
      <c r="ATK4" s="11"/>
      <c r="ATL4" s="11"/>
      <c r="ATM4" s="11"/>
      <c r="ATN4" s="11"/>
      <c r="ATO4" s="11"/>
      <c r="ATP4" s="11"/>
      <c r="ATQ4" s="11"/>
      <c r="ATR4" s="11"/>
      <c r="ATS4" s="11"/>
      <c r="ATT4" s="11"/>
      <c r="ATU4" s="11"/>
      <c r="ATV4" s="11"/>
      <c r="ATW4" s="11"/>
      <c r="ATX4" s="11"/>
      <c r="ATY4" s="11"/>
      <c r="ATZ4" s="11"/>
      <c r="AUA4" s="11"/>
      <c r="AUB4" s="11"/>
      <c r="AUC4" s="11"/>
      <c r="AUD4" s="11"/>
      <c r="AUE4" s="11"/>
      <c r="AUF4" s="11"/>
      <c r="AUG4" s="11"/>
      <c r="AUH4" s="11"/>
      <c r="AUI4" s="11"/>
      <c r="AUJ4" s="11"/>
      <c r="AUK4" s="11"/>
      <c r="AUL4" s="11"/>
      <c r="AUM4" s="11"/>
      <c r="AUN4" s="11"/>
      <c r="AUO4" s="11"/>
      <c r="AUP4" s="11"/>
      <c r="AUQ4" s="11"/>
      <c r="AUR4" s="11"/>
      <c r="AUS4" s="11"/>
      <c r="AUT4" s="11"/>
      <c r="AUU4" s="11"/>
      <c r="AUV4" s="11"/>
      <c r="AUW4" s="11"/>
      <c r="AUX4" s="11"/>
      <c r="AUY4" s="11"/>
      <c r="AUZ4" s="11"/>
      <c r="AVA4" s="11"/>
      <c r="AVB4" s="11"/>
      <c r="AVC4" s="11"/>
      <c r="AVD4" s="11"/>
      <c r="AVE4" s="11"/>
      <c r="AVF4" s="11"/>
      <c r="AVG4" s="11"/>
      <c r="AVH4" s="11"/>
      <c r="AVI4" s="11"/>
      <c r="AVJ4" s="11"/>
      <c r="AVK4" s="11"/>
      <c r="AVL4" s="11"/>
      <c r="AVM4" s="11"/>
      <c r="AVN4" s="11"/>
      <c r="AVO4" s="11"/>
      <c r="AVP4" s="11"/>
      <c r="AVQ4" s="11"/>
      <c r="AVR4" s="11"/>
      <c r="AVS4" s="11"/>
      <c r="AVT4" s="11"/>
      <c r="AVU4" s="11"/>
      <c r="AVV4" s="11"/>
      <c r="AVW4" s="11"/>
      <c r="AVX4" s="11"/>
      <c r="AVY4" s="11"/>
      <c r="AVZ4" s="11"/>
      <c r="AWA4" s="11"/>
      <c r="AWB4" s="11"/>
      <c r="AWC4" s="11"/>
      <c r="AWD4" s="11"/>
      <c r="AWE4" s="11"/>
      <c r="AWF4" s="11"/>
      <c r="AWG4" s="11"/>
      <c r="AWH4" s="11"/>
      <c r="AWI4" s="11"/>
      <c r="AWJ4" s="11"/>
      <c r="AWK4" s="11"/>
      <c r="AWL4" s="11"/>
      <c r="AWM4" s="11"/>
      <c r="AWN4" s="11"/>
      <c r="AWO4" s="11"/>
      <c r="AWP4" s="11"/>
      <c r="AWQ4" s="11"/>
      <c r="AWR4" s="11"/>
      <c r="AWS4" s="11"/>
      <c r="AWT4" s="11"/>
      <c r="AWU4" s="11"/>
      <c r="AWV4" s="11"/>
      <c r="AWW4" s="11"/>
      <c r="AWX4" s="11"/>
      <c r="AWY4" s="11"/>
      <c r="AWZ4" s="11"/>
      <c r="AXA4" s="11"/>
      <c r="AXB4" s="11"/>
      <c r="AXC4" s="11"/>
      <c r="AXD4" s="11"/>
      <c r="AXE4" s="11"/>
      <c r="AXF4" s="11"/>
      <c r="AXG4" s="11"/>
      <c r="AXH4" s="11"/>
      <c r="AXI4" s="11"/>
      <c r="AXJ4" s="11"/>
      <c r="AXK4" s="11"/>
      <c r="AXL4" s="11"/>
      <c r="AXM4" s="11"/>
      <c r="AXN4" s="11"/>
      <c r="AXO4" s="11"/>
      <c r="AXP4" s="11"/>
      <c r="AXQ4" s="11"/>
      <c r="AXR4" s="11"/>
      <c r="AXS4" s="11"/>
      <c r="AXT4" s="11"/>
      <c r="AXU4" s="11"/>
      <c r="AXV4" s="11"/>
      <c r="AXW4" s="11"/>
      <c r="AXX4" s="11"/>
      <c r="AXY4" s="11"/>
      <c r="AXZ4" s="11"/>
      <c r="AYA4" s="11"/>
      <c r="AYB4" s="11"/>
      <c r="AYC4" s="11"/>
      <c r="AYD4" s="11"/>
      <c r="AYE4" s="11"/>
      <c r="AYF4" s="11"/>
      <c r="AYG4" s="11"/>
      <c r="AYH4" s="11"/>
      <c r="AYI4" s="11"/>
      <c r="AYJ4" s="11"/>
      <c r="AYK4" s="11"/>
      <c r="AYL4" s="11"/>
      <c r="AYM4" s="11"/>
      <c r="AYN4" s="11"/>
      <c r="AYO4" s="11"/>
      <c r="AYP4" s="11"/>
      <c r="AYQ4" s="11"/>
      <c r="AYR4" s="11"/>
      <c r="AYS4" s="11"/>
      <c r="AYT4" s="11"/>
      <c r="AYU4" s="11"/>
      <c r="AYV4" s="11"/>
      <c r="AYW4" s="11"/>
      <c r="AYX4" s="11"/>
      <c r="AYY4" s="11"/>
      <c r="AYZ4" s="11"/>
      <c r="AZA4" s="11"/>
      <c r="AZB4" s="11"/>
      <c r="AZC4" s="11"/>
      <c r="AZD4" s="11"/>
      <c r="AZE4" s="11"/>
      <c r="AZF4" s="11"/>
      <c r="AZG4" s="11"/>
      <c r="AZH4" s="11"/>
      <c r="AZI4" s="11"/>
      <c r="AZJ4" s="11"/>
      <c r="AZK4" s="11"/>
      <c r="AZL4" s="11"/>
      <c r="AZM4" s="11"/>
      <c r="AZN4" s="11"/>
      <c r="AZO4" s="11"/>
      <c r="AZP4" s="11"/>
      <c r="AZQ4" s="11"/>
      <c r="AZR4" s="11"/>
      <c r="AZS4" s="11"/>
      <c r="AZT4" s="11"/>
      <c r="AZU4" s="11"/>
      <c r="AZV4" s="11"/>
      <c r="AZW4" s="11"/>
      <c r="AZX4" s="11"/>
      <c r="AZY4" s="11"/>
      <c r="AZZ4" s="11"/>
      <c r="BAA4" s="11"/>
      <c r="BAB4" s="11"/>
      <c r="BAC4" s="11"/>
      <c r="BAD4" s="11"/>
      <c r="BAE4" s="11"/>
      <c r="BAF4" s="11"/>
      <c r="BAG4" s="11"/>
      <c r="BAH4" s="11"/>
      <c r="BAI4" s="11"/>
      <c r="BAJ4" s="11"/>
      <c r="BAK4" s="11"/>
      <c r="BAL4" s="11"/>
      <c r="BAM4" s="11"/>
      <c r="BAN4" s="11"/>
      <c r="BAO4" s="11"/>
      <c r="BAP4" s="11"/>
      <c r="BAQ4" s="11"/>
      <c r="BAR4" s="11"/>
      <c r="BAS4" s="11"/>
      <c r="BAT4" s="11"/>
      <c r="BAU4" s="11"/>
      <c r="BAV4" s="11"/>
      <c r="BAW4" s="11"/>
      <c r="BAX4" s="11"/>
      <c r="BAY4" s="11"/>
      <c r="BAZ4" s="11"/>
      <c r="BBA4" s="11"/>
      <c r="BBB4" s="11"/>
      <c r="BBC4" s="11"/>
      <c r="BBD4" s="11"/>
      <c r="BBE4" s="11"/>
      <c r="BBF4" s="11"/>
      <c r="BBG4" s="11"/>
      <c r="BBH4" s="11"/>
      <c r="BBI4" s="11"/>
      <c r="BBJ4" s="11"/>
      <c r="BBK4" s="11"/>
      <c r="BBL4" s="11"/>
      <c r="BBM4" s="11"/>
      <c r="BBN4" s="11"/>
      <c r="BBO4" s="11"/>
      <c r="BBP4" s="11"/>
      <c r="BBQ4" s="11"/>
      <c r="BBR4" s="11"/>
      <c r="BBS4" s="11"/>
      <c r="BBT4" s="11"/>
      <c r="BBU4" s="11"/>
      <c r="BBV4" s="11"/>
      <c r="BBW4" s="11"/>
      <c r="BBX4" s="11"/>
      <c r="BBY4" s="11"/>
      <c r="BBZ4" s="11"/>
      <c r="BCA4" s="11"/>
      <c r="BCB4" s="11"/>
      <c r="BCC4" s="11"/>
      <c r="BCD4" s="11"/>
      <c r="BCE4" s="11"/>
      <c r="BCF4" s="11"/>
      <c r="BCG4" s="11"/>
      <c r="BCH4" s="11"/>
      <c r="BCI4" s="11"/>
      <c r="BCJ4" s="11"/>
      <c r="BCK4" s="11"/>
      <c r="BCL4" s="11"/>
      <c r="BCM4" s="11"/>
      <c r="BCN4" s="11"/>
      <c r="BCO4" s="11"/>
      <c r="BCP4" s="11"/>
      <c r="BCQ4" s="11"/>
      <c r="BCR4" s="11"/>
      <c r="BCS4" s="11"/>
      <c r="BCT4" s="11"/>
      <c r="BCU4" s="11"/>
      <c r="BCV4" s="11"/>
      <c r="BCW4" s="11"/>
      <c r="BCX4" s="11"/>
      <c r="BCY4" s="11"/>
      <c r="BCZ4" s="11"/>
      <c r="BDA4" s="11"/>
      <c r="BDB4" s="11"/>
      <c r="BDC4" s="11"/>
      <c r="BDD4" s="11"/>
      <c r="BDE4" s="11"/>
      <c r="BDF4" s="11"/>
      <c r="BDG4" s="11"/>
      <c r="BDH4" s="11"/>
      <c r="BDI4" s="11"/>
      <c r="BDJ4" s="11"/>
      <c r="BDK4" s="11"/>
      <c r="BDL4" s="11"/>
      <c r="BDM4" s="11"/>
      <c r="BDN4" s="11"/>
      <c r="BDO4" s="11"/>
      <c r="BDP4" s="11"/>
      <c r="BDQ4" s="11"/>
      <c r="BDR4" s="11"/>
      <c r="BDS4" s="11"/>
      <c r="BDT4" s="11"/>
      <c r="BDU4" s="11"/>
      <c r="BDV4" s="11"/>
      <c r="BDW4" s="11"/>
      <c r="BDX4" s="11"/>
      <c r="BDY4" s="11"/>
      <c r="BDZ4" s="11"/>
      <c r="BEA4" s="11"/>
      <c r="BEB4" s="11"/>
      <c r="BEC4" s="11"/>
      <c r="BED4" s="11"/>
      <c r="BEE4" s="11"/>
      <c r="BEF4" s="11"/>
      <c r="BEG4" s="11"/>
      <c r="BEH4" s="11"/>
      <c r="BEI4" s="11"/>
      <c r="BEJ4" s="11"/>
      <c r="BEK4" s="11"/>
      <c r="BEL4" s="11"/>
      <c r="BEM4" s="11"/>
      <c r="BEN4" s="11"/>
      <c r="BEO4" s="11"/>
      <c r="BEP4" s="11"/>
      <c r="BEQ4" s="11"/>
      <c r="BER4" s="11"/>
      <c r="BES4" s="11"/>
      <c r="BET4" s="11"/>
      <c r="BEU4" s="11"/>
      <c r="BEV4" s="11"/>
      <c r="BEW4" s="11"/>
      <c r="BEX4" s="11"/>
      <c r="BEY4" s="11"/>
      <c r="BEZ4" s="11"/>
      <c r="BFA4" s="11"/>
      <c r="BFB4" s="11"/>
      <c r="BFC4" s="11"/>
      <c r="BFD4" s="11"/>
      <c r="BFE4" s="11"/>
      <c r="BFF4" s="11"/>
      <c r="BFG4" s="11"/>
      <c r="BFH4" s="11"/>
      <c r="BFI4" s="11"/>
      <c r="BFJ4" s="11"/>
      <c r="BFK4" s="11"/>
      <c r="BFL4" s="11"/>
      <c r="BFM4" s="11"/>
      <c r="BFN4" s="11"/>
      <c r="BFO4" s="11"/>
      <c r="BFP4" s="11"/>
      <c r="BFQ4" s="11"/>
      <c r="BFR4" s="11"/>
      <c r="BFS4" s="11"/>
      <c r="BFT4" s="11"/>
      <c r="BFU4" s="11"/>
      <c r="BFV4" s="11"/>
      <c r="BFW4" s="11"/>
      <c r="BFX4" s="11"/>
      <c r="BFY4" s="11"/>
      <c r="BFZ4" s="11"/>
      <c r="BGA4" s="11"/>
      <c r="BGB4" s="11"/>
      <c r="BGC4" s="11"/>
      <c r="BGD4" s="11"/>
      <c r="BGE4" s="11"/>
      <c r="BGF4" s="11"/>
      <c r="BGG4" s="11"/>
      <c r="BGH4" s="11"/>
      <c r="BGI4" s="11"/>
      <c r="BGJ4" s="11"/>
      <c r="BGK4" s="11"/>
      <c r="BGL4" s="11"/>
      <c r="BGM4" s="11"/>
      <c r="BGN4" s="11"/>
      <c r="BGO4" s="11"/>
      <c r="BGP4" s="11"/>
      <c r="BGQ4" s="11"/>
      <c r="BGR4" s="11"/>
      <c r="BGS4" s="11"/>
      <c r="BGT4" s="11"/>
      <c r="BGU4" s="11"/>
      <c r="BGV4" s="11"/>
      <c r="BGW4" s="11"/>
      <c r="BGX4" s="11"/>
      <c r="BGY4" s="11"/>
      <c r="BGZ4" s="11"/>
      <c r="BHA4" s="11"/>
      <c r="BHB4" s="11"/>
      <c r="BHC4" s="11"/>
      <c r="BHD4" s="11"/>
      <c r="BHE4" s="11"/>
      <c r="BHF4" s="11"/>
      <c r="BHG4" s="11"/>
      <c r="BHH4" s="11"/>
      <c r="BHI4" s="11"/>
      <c r="BHJ4" s="11"/>
      <c r="BHK4" s="11"/>
      <c r="BHL4" s="11"/>
      <c r="BHM4" s="11"/>
      <c r="BHN4" s="11"/>
      <c r="BHO4" s="11"/>
      <c r="BHP4" s="11"/>
      <c r="BHQ4" s="11"/>
      <c r="BHR4" s="11"/>
      <c r="BHS4" s="11"/>
      <c r="BHT4" s="11"/>
      <c r="BHU4" s="11"/>
      <c r="BHV4" s="11"/>
      <c r="BHW4" s="11"/>
      <c r="BHX4" s="11"/>
      <c r="BHY4" s="11"/>
      <c r="BHZ4" s="11"/>
      <c r="BIA4" s="11"/>
      <c r="BIB4" s="11"/>
      <c r="BIC4" s="11"/>
      <c r="BID4" s="11"/>
      <c r="BIE4" s="11"/>
      <c r="BIF4" s="11"/>
      <c r="BIG4" s="11"/>
      <c r="BIH4" s="11"/>
      <c r="BII4" s="11"/>
      <c r="BIJ4" s="11"/>
      <c r="BIK4" s="11"/>
      <c r="BIL4" s="11"/>
      <c r="BIM4" s="11"/>
      <c r="BIN4" s="11"/>
      <c r="BIO4" s="11"/>
      <c r="BIP4" s="11"/>
      <c r="BIQ4" s="11"/>
      <c r="BIR4" s="11"/>
      <c r="BIS4" s="11"/>
      <c r="BIT4" s="11"/>
      <c r="BIU4" s="11"/>
      <c r="BIV4" s="11"/>
      <c r="BIW4" s="11"/>
      <c r="BIX4" s="11"/>
      <c r="BIY4" s="11"/>
      <c r="BIZ4" s="11"/>
      <c r="BJA4" s="11"/>
      <c r="BJB4" s="11"/>
      <c r="BJC4" s="11"/>
      <c r="BJD4" s="11"/>
      <c r="BJE4" s="11"/>
      <c r="BJF4" s="11"/>
      <c r="BJG4" s="11"/>
      <c r="BJH4" s="11"/>
      <c r="BJI4" s="11"/>
      <c r="BJJ4" s="11"/>
      <c r="BJK4" s="11"/>
      <c r="BJL4" s="11"/>
      <c r="BJM4" s="11"/>
      <c r="BJN4" s="11"/>
      <c r="BJO4" s="11"/>
      <c r="BJP4" s="11"/>
      <c r="BJQ4" s="11"/>
      <c r="BJR4" s="11"/>
      <c r="BJS4" s="11"/>
      <c r="BJT4" s="11"/>
      <c r="BJU4" s="11"/>
      <c r="BJV4" s="11"/>
      <c r="BJW4" s="11"/>
      <c r="BJX4" s="11"/>
      <c r="BJY4" s="11"/>
      <c r="BJZ4" s="11"/>
      <c r="BKA4" s="11"/>
      <c r="BKB4" s="11"/>
      <c r="BKC4" s="11"/>
      <c r="BKD4" s="11"/>
      <c r="BKE4" s="11"/>
      <c r="BKF4" s="11"/>
      <c r="BKG4" s="11"/>
      <c r="BKH4" s="11"/>
      <c r="BKI4" s="11"/>
      <c r="BKJ4" s="11"/>
      <c r="BKK4" s="11"/>
      <c r="BKL4" s="11"/>
      <c r="BKM4" s="11"/>
      <c r="BKN4" s="11"/>
      <c r="BKO4" s="11"/>
      <c r="BKP4" s="11"/>
      <c r="BKQ4" s="11"/>
      <c r="BKR4" s="11"/>
      <c r="BKS4" s="11"/>
      <c r="BKT4" s="11"/>
      <c r="BKU4" s="11"/>
      <c r="BKV4" s="11"/>
      <c r="BKW4" s="11"/>
      <c r="BKX4" s="11"/>
      <c r="BKY4" s="11"/>
      <c r="BKZ4" s="11"/>
      <c r="BLA4" s="11"/>
      <c r="BLB4" s="11"/>
      <c r="BLC4" s="11"/>
      <c r="BLD4" s="11"/>
      <c r="BLE4" s="11"/>
      <c r="BLF4" s="11"/>
      <c r="BLG4" s="11"/>
      <c r="BLH4" s="11"/>
      <c r="BLI4" s="11"/>
      <c r="BLJ4" s="11"/>
      <c r="BLK4" s="11"/>
      <c r="BLL4" s="11"/>
      <c r="BLM4" s="11"/>
      <c r="BLN4" s="11"/>
      <c r="BLO4" s="11"/>
      <c r="BLP4" s="11"/>
      <c r="BLQ4" s="11"/>
      <c r="BLR4" s="11"/>
      <c r="BLS4" s="11"/>
      <c r="BLT4" s="11"/>
      <c r="BLU4" s="11"/>
      <c r="BLV4" s="11"/>
      <c r="BLW4" s="11"/>
      <c r="BLX4" s="11"/>
      <c r="BLY4" s="11"/>
      <c r="BLZ4" s="11"/>
      <c r="BMA4" s="11"/>
      <c r="BMB4" s="11"/>
      <c r="BMC4" s="11"/>
      <c r="BMD4" s="11"/>
      <c r="BME4" s="11"/>
      <c r="BMF4" s="11"/>
      <c r="BMG4" s="11"/>
      <c r="BMH4" s="11"/>
      <c r="BMI4" s="11"/>
      <c r="BMJ4" s="11"/>
      <c r="BMK4" s="11"/>
      <c r="BML4" s="11"/>
      <c r="BMM4" s="11"/>
      <c r="BMN4" s="11"/>
      <c r="BMO4" s="11"/>
      <c r="BMP4" s="11"/>
      <c r="BMQ4" s="11"/>
      <c r="BMR4" s="11"/>
      <c r="BMS4" s="11"/>
      <c r="BMT4" s="11"/>
      <c r="BMU4" s="11"/>
      <c r="BMV4" s="11"/>
      <c r="BMW4" s="11"/>
      <c r="BMX4" s="11"/>
      <c r="BMY4" s="11"/>
      <c r="BMZ4" s="11"/>
      <c r="BNA4" s="11"/>
      <c r="BNB4" s="11"/>
      <c r="BNC4" s="11"/>
      <c r="BND4" s="11"/>
      <c r="BNE4" s="11"/>
      <c r="BNF4" s="11"/>
      <c r="BNG4" s="11"/>
      <c r="BNH4" s="11"/>
      <c r="BNI4" s="11"/>
      <c r="BNJ4" s="11"/>
      <c r="BNK4" s="11"/>
      <c r="BNL4" s="11"/>
      <c r="BNM4" s="11"/>
      <c r="BNN4" s="11"/>
      <c r="BNO4" s="11"/>
      <c r="BNP4" s="11"/>
      <c r="BNQ4" s="11"/>
      <c r="BNR4" s="11"/>
      <c r="BNS4" s="11"/>
      <c r="BNT4" s="11"/>
      <c r="BNU4" s="11"/>
      <c r="BNV4" s="11"/>
      <c r="BNW4" s="11"/>
      <c r="BNX4" s="11"/>
      <c r="BNY4" s="11"/>
      <c r="BNZ4" s="11"/>
      <c r="BOA4" s="11"/>
      <c r="BOB4" s="11"/>
      <c r="BOC4" s="11"/>
      <c r="BOD4" s="11"/>
      <c r="BOE4" s="11"/>
      <c r="BOF4" s="11"/>
      <c r="BOG4" s="11"/>
      <c r="BOH4" s="11"/>
      <c r="BOI4" s="11"/>
      <c r="BOJ4" s="11"/>
      <c r="BOK4" s="11"/>
      <c r="BOL4" s="11"/>
      <c r="BOM4" s="11"/>
      <c r="BON4" s="11"/>
      <c r="BOO4" s="11"/>
      <c r="BOP4" s="11"/>
      <c r="BOQ4" s="11"/>
      <c r="BOR4" s="11"/>
      <c r="BOS4" s="11"/>
      <c r="BOT4" s="11"/>
      <c r="BOU4" s="11"/>
      <c r="BOV4" s="11"/>
      <c r="BOW4" s="11"/>
      <c r="BOX4" s="11"/>
      <c r="BOY4" s="11"/>
      <c r="BOZ4" s="11"/>
      <c r="BPA4" s="11"/>
      <c r="BPB4" s="11"/>
      <c r="BPC4" s="11"/>
      <c r="BPD4" s="11"/>
      <c r="BPE4" s="11"/>
      <c r="BPF4" s="11"/>
      <c r="BPG4" s="11"/>
      <c r="BPH4" s="11"/>
      <c r="BPI4" s="11"/>
      <c r="BPJ4" s="11"/>
      <c r="BPK4" s="11"/>
      <c r="BPL4" s="11"/>
      <c r="BPM4" s="11"/>
      <c r="BPN4" s="11"/>
      <c r="BPO4" s="11"/>
      <c r="BPP4" s="11"/>
      <c r="BPQ4" s="11"/>
      <c r="BPR4" s="11"/>
      <c r="BPS4" s="11"/>
      <c r="BPT4" s="11"/>
      <c r="BPU4" s="11"/>
      <c r="BPV4" s="11"/>
      <c r="BPW4" s="11"/>
      <c r="BPX4" s="11"/>
      <c r="BPY4" s="11"/>
      <c r="BPZ4" s="11"/>
      <c r="BQA4" s="11"/>
      <c r="BQB4" s="11"/>
      <c r="BQC4" s="11"/>
      <c r="BQD4" s="11"/>
      <c r="BQE4" s="11"/>
      <c r="BQF4" s="11"/>
      <c r="BQG4" s="11"/>
      <c r="BQH4" s="11"/>
      <c r="BQI4" s="11"/>
      <c r="BQJ4" s="11"/>
      <c r="BQK4" s="11"/>
      <c r="BQL4" s="11"/>
      <c r="BQM4" s="11"/>
      <c r="BQN4" s="11"/>
      <c r="BQO4" s="11"/>
      <c r="BQP4" s="11"/>
      <c r="BQQ4" s="11"/>
      <c r="BQR4" s="11"/>
      <c r="BQS4" s="11"/>
      <c r="BQT4" s="11"/>
      <c r="BQU4" s="11"/>
      <c r="BQV4" s="11"/>
      <c r="BQW4" s="11"/>
      <c r="BQX4" s="11"/>
      <c r="BQY4" s="11"/>
      <c r="BQZ4" s="11"/>
      <c r="BRA4" s="11"/>
      <c r="BRB4" s="11"/>
      <c r="BRC4" s="11"/>
      <c r="BRD4" s="11"/>
      <c r="BRE4" s="11"/>
      <c r="BRF4" s="11"/>
      <c r="BRG4" s="11"/>
      <c r="BRH4" s="11"/>
      <c r="BRI4" s="11"/>
      <c r="BRJ4" s="11"/>
      <c r="BRK4" s="11"/>
      <c r="BRL4" s="11"/>
      <c r="BRM4" s="11"/>
      <c r="BRN4" s="11"/>
      <c r="BRO4" s="11"/>
      <c r="BRP4" s="11"/>
      <c r="BRQ4" s="11"/>
      <c r="BRR4" s="11"/>
      <c r="BRS4" s="11"/>
      <c r="BRT4" s="11"/>
      <c r="BRU4" s="11"/>
      <c r="BRV4" s="11"/>
      <c r="BRW4" s="11"/>
      <c r="BRX4" s="11"/>
      <c r="BRY4" s="11"/>
      <c r="BRZ4" s="11"/>
      <c r="BSA4" s="11"/>
      <c r="BSB4" s="11"/>
      <c r="BSC4" s="11"/>
      <c r="BSD4" s="11"/>
      <c r="BSE4" s="11"/>
      <c r="BSF4" s="11"/>
      <c r="BSG4" s="11"/>
      <c r="BSH4" s="11"/>
      <c r="BSI4" s="11"/>
      <c r="BSJ4" s="11"/>
      <c r="BSK4" s="11"/>
      <c r="BSL4" s="11"/>
      <c r="BSM4" s="11"/>
      <c r="BSN4" s="11"/>
      <c r="BSO4" s="11"/>
      <c r="BSP4" s="11"/>
      <c r="BSQ4" s="11"/>
      <c r="BSR4" s="11"/>
      <c r="BSS4" s="11"/>
      <c r="BST4" s="11"/>
      <c r="BSU4" s="11"/>
      <c r="BSV4" s="11"/>
      <c r="BSW4" s="11"/>
      <c r="BSX4" s="11"/>
      <c r="BSY4" s="11"/>
      <c r="BSZ4" s="11"/>
      <c r="BTA4" s="11"/>
      <c r="BTB4" s="11"/>
      <c r="BTC4" s="11"/>
      <c r="BTD4" s="11"/>
      <c r="BTE4" s="11"/>
      <c r="BTF4" s="11"/>
      <c r="BTG4" s="11"/>
      <c r="BTH4" s="11"/>
      <c r="BTI4" s="11"/>
      <c r="BTJ4" s="11"/>
      <c r="BTK4" s="11"/>
      <c r="BTL4" s="11"/>
      <c r="BTM4" s="11"/>
      <c r="BTN4" s="11"/>
      <c r="BTO4" s="11"/>
      <c r="BTP4" s="11"/>
      <c r="BTQ4" s="11"/>
      <c r="BTR4" s="11"/>
      <c r="BTS4" s="11"/>
      <c r="BTT4" s="11"/>
      <c r="BTU4" s="11"/>
      <c r="BTV4" s="11"/>
      <c r="BTW4" s="11"/>
      <c r="BTX4" s="11"/>
      <c r="BTY4" s="11"/>
      <c r="BTZ4" s="11"/>
      <c r="BUA4" s="11"/>
      <c r="BUB4" s="11"/>
      <c r="BUC4" s="11"/>
      <c r="BUD4" s="11"/>
      <c r="BUE4" s="11"/>
      <c r="BUF4" s="11"/>
      <c r="BUG4" s="11"/>
      <c r="BUH4" s="11"/>
      <c r="BUI4" s="11"/>
      <c r="BUJ4" s="11"/>
      <c r="BUK4" s="11"/>
      <c r="BUL4" s="11"/>
      <c r="BUM4" s="11"/>
      <c r="BUN4" s="11"/>
      <c r="BUO4" s="11"/>
      <c r="BUP4" s="11"/>
      <c r="BUQ4" s="11"/>
      <c r="BUR4" s="11"/>
      <c r="BUS4" s="11"/>
      <c r="BUT4" s="11"/>
      <c r="BUU4" s="11"/>
      <c r="BUV4" s="11"/>
      <c r="BUW4" s="11"/>
      <c r="BUX4" s="11"/>
      <c r="BUY4" s="11"/>
      <c r="BUZ4" s="11"/>
      <c r="BVA4" s="11"/>
      <c r="BVB4" s="11"/>
      <c r="BVC4" s="11"/>
      <c r="BVD4" s="11"/>
      <c r="BVE4" s="11"/>
      <c r="BVF4" s="11"/>
      <c r="BVG4" s="11"/>
      <c r="BVH4" s="11"/>
      <c r="BVI4" s="11"/>
      <c r="BVJ4" s="11"/>
      <c r="BVK4" s="11"/>
      <c r="BVL4" s="11"/>
      <c r="BVM4" s="11"/>
      <c r="BVN4" s="11"/>
      <c r="BVO4" s="11"/>
      <c r="BVP4" s="11"/>
      <c r="BVQ4" s="11"/>
      <c r="BVR4" s="11"/>
      <c r="BVS4" s="11"/>
      <c r="BVT4" s="11"/>
      <c r="BVU4" s="11"/>
      <c r="BVV4" s="11"/>
      <c r="BVW4" s="11"/>
      <c r="BVX4" s="11"/>
      <c r="BVY4" s="11"/>
      <c r="BVZ4" s="11"/>
      <c r="BWA4" s="11"/>
      <c r="BWB4" s="11"/>
      <c r="BWC4" s="11"/>
      <c r="BWD4" s="11"/>
      <c r="BWE4" s="11"/>
      <c r="BWF4" s="11"/>
      <c r="BWG4" s="11"/>
      <c r="BWH4" s="11"/>
      <c r="BWI4" s="11"/>
      <c r="BWJ4" s="11"/>
      <c r="BWK4" s="11"/>
      <c r="BWL4" s="11"/>
      <c r="BWM4" s="11"/>
      <c r="BWN4" s="11"/>
      <c r="BWO4" s="11"/>
      <c r="BWP4" s="11"/>
      <c r="BWQ4" s="11"/>
      <c r="BWR4" s="11"/>
      <c r="BWS4" s="11"/>
      <c r="BWT4" s="11"/>
      <c r="BWU4" s="11"/>
      <c r="BWV4" s="11"/>
      <c r="BWW4" s="11"/>
      <c r="BWX4" s="11"/>
      <c r="BWY4" s="11"/>
      <c r="BWZ4" s="11"/>
      <c r="BXA4" s="11"/>
      <c r="BXB4" s="11"/>
    </row>
    <row r="5" spans="1:1978" s="164" customFormat="1" ht="8.1" customHeight="1">
      <c r="A5" s="249"/>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c r="RY5" s="11"/>
      <c r="RZ5" s="11"/>
      <c r="SA5" s="11"/>
      <c r="SB5" s="11"/>
      <c r="SC5" s="11"/>
      <c r="SD5" s="11"/>
      <c r="SE5" s="11"/>
      <c r="SF5" s="11"/>
      <c r="SG5" s="11"/>
      <c r="SH5" s="11"/>
      <c r="SI5" s="11"/>
      <c r="SJ5" s="11"/>
      <c r="SK5" s="11"/>
      <c r="SL5" s="11"/>
      <c r="SM5" s="11"/>
      <c r="SN5" s="11"/>
      <c r="SO5" s="11"/>
      <c r="SP5" s="11"/>
      <c r="SQ5" s="11"/>
      <c r="SR5" s="11"/>
      <c r="SS5" s="11"/>
      <c r="ST5" s="11"/>
      <c r="SU5" s="11"/>
      <c r="SV5" s="11"/>
      <c r="SW5" s="11"/>
      <c r="SX5" s="11"/>
      <c r="SY5" s="11"/>
      <c r="SZ5" s="11"/>
      <c r="TA5" s="11"/>
      <c r="TB5" s="11"/>
      <c r="TC5" s="11"/>
      <c r="TD5" s="11"/>
      <c r="TE5" s="11"/>
      <c r="TF5" s="11"/>
      <c r="TG5" s="11"/>
      <c r="TH5" s="11"/>
      <c r="TI5" s="11"/>
      <c r="TJ5" s="11"/>
      <c r="TK5" s="11"/>
      <c r="TL5" s="11"/>
      <c r="TM5" s="11"/>
      <c r="TN5" s="11"/>
      <c r="TO5" s="11"/>
      <c r="TP5" s="11"/>
      <c r="TQ5" s="11"/>
      <c r="TR5" s="11"/>
      <c r="TS5" s="11"/>
      <c r="TT5" s="11"/>
      <c r="TU5" s="11"/>
      <c r="TV5" s="11"/>
      <c r="TW5" s="11"/>
      <c r="TX5" s="11"/>
      <c r="TY5" s="11"/>
      <c r="TZ5" s="11"/>
      <c r="UA5" s="11"/>
      <c r="UB5" s="11"/>
      <c r="UC5" s="11"/>
      <c r="UD5" s="11"/>
      <c r="UE5" s="11"/>
      <c r="UF5" s="11"/>
      <c r="UG5" s="11"/>
      <c r="UH5" s="11"/>
      <c r="UI5" s="11"/>
      <c r="UJ5" s="11"/>
      <c r="UK5" s="11"/>
      <c r="UL5" s="11"/>
      <c r="UM5" s="11"/>
      <c r="UN5" s="11"/>
      <c r="UO5" s="11"/>
      <c r="UP5" s="11"/>
      <c r="UQ5" s="11"/>
      <c r="UR5" s="11"/>
      <c r="US5" s="11"/>
      <c r="UT5" s="11"/>
      <c r="UU5" s="11"/>
      <c r="UV5" s="11"/>
      <c r="UW5" s="11"/>
      <c r="UX5" s="11"/>
      <c r="UY5" s="11"/>
      <c r="UZ5" s="11"/>
      <c r="VA5" s="11"/>
      <c r="VB5" s="11"/>
      <c r="VC5" s="11"/>
      <c r="VD5" s="11"/>
      <c r="VE5" s="11"/>
      <c r="VF5" s="11"/>
      <c r="VG5" s="11"/>
      <c r="VH5" s="11"/>
      <c r="VI5" s="11"/>
      <c r="VJ5" s="11"/>
      <c r="VK5" s="11"/>
      <c r="VL5" s="11"/>
      <c r="VM5" s="11"/>
      <c r="VN5" s="11"/>
      <c r="VO5" s="11"/>
      <c r="VP5" s="11"/>
      <c r="VQ5" s="11"/>
      <c r="VR5" s="11"/>
      <c r="VS5" s="11"/>
      <c r="VT5" s="11"/>
      <c r="VU5" s="11"/>
      <c r="VV5" s="11"/>
      <c r="VW5" s="11"/>
      <c r="VX5" s="11"/>
      <c r="VY5" s="11"/>
      <c r="VZ5" s="11"/>
      <c r="WA5" s="11"/>
      <c r="WB5" s="11"/>
      <c r="WC5" s="11"/>
      <c r="WD5" s="11"/>
      <c r="WE5" s="11"/>
      <c r="WF5" s="11"/>
      <c r="WG5" s="11"/>
      <c r="WH5" s="11"/>
      <c r="WI5" s="11"/>
      <c r="WJ5" s="11"/>
      <c r="WK5" s="11"/>
      <c r="WL5" s="11"/>
      <c r="WM5" s="11"/>
      <c r="WN5" s="11"/>
      <c r="WO5" s="11"/>
      <c r="WP5" s="11"/>
      <c r="WQ5" s="11"/>
      <c r="WR5" s="11"/>
      <c r="WS5" s="11"/>
      <c r="WT5" s="11"/>
      <c r="WU5" s="11"/>
      <c r="WV5" s="11"/>
      <c r="WW5" s="11"/>
      <c r="WX5" s="11"/>
      <c r="WY5" s="11"/>
      <c r="WZ5" s="11"/>
      <c r="XA5" s="11"/>
      <c r="XB5" s="11"/>
      <c r="XC5" s="11"/>
      <c r="XD5" s="11"/>
      <c r="XE5" s="11"/>
      <c r="XF5" s="11"/>
      <c r="XG5" s="11"/>
      <c r="XH5" s="11"/>
      <c r="XI5" s="11"/>
      <c r="XJ5" s="11"/>
      <c r="XK5" s="11"/>
      <c r="XL5" s="11"/>
      <c r="XM5" s="11"/>
      <c r="XN5" s="11"/>
      <c r="XO5" s="11"/>
      <c r="XP5" s="11"/>
      <c r="XQ5" s="11"/>
      <c r="XR5" s="11"/>
      <c r="XS5" s="11"/>
      <c r="XT5" s="11"/>
      <c r="XU5" s="11"/>
      <c r="XV5" s="11"/>
      <c r="XW5" s="11"/>
      <c r="XX5" s="11"/>
      <c r="XY5" s="11"/>
      <c r="XZ5" s="11"/>
      <c r="YA5" s="11"/>
      <c r="YB5" s="11"/>
      <c r="YC5" s="11"/>
      <c r="YD5" s="11"/>
      <c r="YE5" s="11"/>
      <c r="YF5" s="11"/>
      <c r="YG5" s="11"/>
      <c r="YH5" s="11"/>
      <c r="YI5" s="11"/>
      <c r="YJ5" s="11"/>
      <c r="YK5" s="11"/>
      <c r="YL5" s="11"/>
      <c r="YM5" s="11"/>
      <c r="YN5" s="11"/>
      <c r="YO5" s="11"/>
      <c r="YP5" s="11"/>
      <c r="YQ5" s="11"/>
      <c r="YR5" s="11"/>
      <c r="YS5" s="11"/>
      <c r="YT5" s="11"/>
      <c r="YU5" s="11"/>
      <c r="YV5" s="11"/>
      <c r="YW5" s="11"/>
      <c r="YX5" s="11"/>
      <c r="YY5" s="11"/>
      <c r="YZ5" s="11"/>
      <c r="ZA5" s="11"/>
      <c r="ZB5" s="11"/>
      <c r="ZC5" s="11"/>
      <c r="ZD5" s="11"/>
      <c r="ZE5" s="11"/>
      <c r="ZF5" s="11"/>
      <c r="ZG5" s="11"/>
      <c r="ZH5" s="11"/>
      <c r="ZI5" s="11"/>
      <c r="ZJ5" s="11"/>
      <c r="ZK5" s="11"/>
      <c r="ZL5" s="11"/>
      <c r="ZM5" s="11"/>
      <c r="ZN5" s="11"/>
      <c r="ZO5" s="11"/>
      <c r="ZP5" s="11"/>
      <c r="ZQ5" s="11"/>
      <c r="ZR5" s="11"/>
      <c r="ZS5" s="11"/>
      <c r="ZT5" s="11"/>
      <c r="ZU5" s="11"/>
      <c r="ZV5" s="11"/>
      <c r="ZW5" s="11"/>
      <c r="ZX5" s="11"/>
      <c r="ZY5" s="11"/>
      <c r="ZZ5" s="11"/>
      <c r="AAA5" s="11"/>
      <c r="AAB5" s="11"/>
      <c r="AAC5" s="11"/>
      <c r="AAD5" s="11"/>
      <c r="AAE5" s="11"/>
      <c r="AAF5" s="11"/>
      <c r="AAG5" s="11"/>
      <c r="AAH5" s="11"/>
      <c r="AAI5" s="11"/>
      <c r="AAJ5" s="11"/>
      <c r="AAK5" s="11"/>
      <c r="AAL5" s="11"/>
      <c r="AAM5" s="11"/>
      <c r="AAN5" s="11"/>
      <c r="AAO5" s="11"/>
      <c r="AAP5" s="11"/>
      <c r="AAQ5" s="11"/>
      <c r="AAR5" s="11"/>
      <c r="AAS5" s="11"/>
      <c r="AAT5" s="11"/>
      <c r="AAU5" s="11"/>
      <c r="AAV5" s="11"/>
      <c r="AAW5" s="11"/>
      <c r="AAX5" s="11"/>
      <c r="AAY5" s="11"/>
      <c r="AAZ5" s="11"/>
      <c r="ABA5" s="11"/>
      <c r="ABB5" s="11"/>
      <c r="ABC5" s="11"/>
      <c r="ABD5" s="11"/>
      <c r="ABE5" s="11"/>
      <c r="ABF5" s="11"/>
      <c r="ABG5" s="11"/>
      <c r="ABH5" s="11"/>
      <c r="ABI5" s="11"/>
      <c r="ABJ5" s="11"/>
      <c r="ABK5" s="11"/>
      <c r="ABL5" s="11"/>
      <c r="ABM5" s="11"/>
      <c r="ABN5" s="11"/>
      <c r="ABO5" s="11"/>
      <c r="ABP5" s="11"/>
      <c r="ABQ5" s="11"/>
      <c r="ABR5" s="11"/>
      <c r="ABS5" s="11"/>
      <c r="ABT5" s="11"/>
      <c r="ABU5" s="11"/>
      <c r="ABV5" s="11"/>
      <c r="ABW5" s="11"/>
      <c r="ABX5" s="11"/>
      <c r="ABY5" s="11"/>
      <c r="ABZ5" s="11"/>
      <c r="ACA5" s="11"/>
      <c r="ACB5" s="11"/>
      <c r="ACC5" s="11"/>
      <c r="ACD5" s="11"/>
      <c r="ACE5" s="11"/>
      <c r="ACF5" s="11"/>
      <c r="ACG5" s="11"/>
      <c r="ACH5" s="11"/>
      <c r="ACI5" s="11"/>
      <c r="ACJ5" s="11"/>
      <c r="ACK5" s="11"/>
      <c r="ACL5" s="11"/>
      <c r="ACM5" s="11"/>
      <c r="ACN5" s="11"/>
      <c r="ACO5" s="11"/>
      <c r="ACP5" s="11"/>
      <c r="ACQ5" s="11"/>
      <c r="ACR5" s="11"/>
      <c r="ACS5" s="11"/>
      <c r="ACT5" s="11"/>
      <c r="ACU5" s="11"/>
      <c r="ACV5" s="11"/>
      <c r="ACW5" s="11"/>
      <c r="ACX5" s="11"/>
      <c r="ACY5" s="11"/>
      <c r="ACZ5" s="11"/>
      <c r="ADA5" s="11"/>
      <c r="ADB5" s="11"/>
      <c r="ADC5" s="11"/>
      <c r="ADD5" s="11"/>
      <c r="ADE5" s="11"/>
      <c r="ADF5" s="11"/>
      <c r="ADG5" s="11"/>
      <c r="ADH5" s="11"/>
      <c r="ADI5" s="11"/>
      <c r="ADJ5" s="11"/>
      <c r="ADK5" s="11"/>
      <c r="ADL5" s="11"/>
      <c r="ADM5" s="11"/>
      <c r="ADN5" s="11"/>
      <c r="ADO5" s="11"/>
      <c r="ADP5" s="11"/>
      <c r="ADQ5" s="11"/>
      <c r="ADR5" s="11"/>
      <c r="ADS5" s="11"/>
      <c r="ADT5" s="11"/>
      <c r="ADU5" s="11"/>
      <c r="ADV5" s="11"/>
      <c r="ADW5" s="11"/>
      <c r="ADX5" s="11"/>
      <c r="ADY5" s="11"/>
      <c r="ADZ5" s="11"/>
      <c r="AEA5" s="11"/>
      <c r="AEB5" s="11"/>
      <c r="AEC5" s="11"/>
      <c r="AED5" s="11"/>
      <c r="AEE5" s="11"/>
      <c r="AEF5" s="11"/>
      <c r="AEG5" s="11"/>
      <c r="AEH5" s="11"/>
      <c r="AEI5" s="11"/>
      <c r="AEJ5" s="11"/>
      <c r="AEK5" s="11"/>
      <c r="AEL5" s="11"/>
      <c r="AEM5" s="11"/>
      <c r="AEN5" s="11"/>
      <c r="AEO5" s="11"/>
      <c r="AEP5" s="11"/>
      <c r="AEQ5" s="11"/>
      <c r="AER5" s="11"/>
      <c r="AES5" s="11"/>
      <c r="AET5" s="11"/>
      <c r="AEU5" s="11"/>
      <c r="AEV5" s="11"/>
      <c r="AEW5" s="11"/>
      <c r="AEX5" s="11"/>
      <c r="AEY5" s="11"/>
      <c r="AEZ5" s="11"/>
      <c r="AFA5" s="11"/>
      <c r="AFB5" s="11"/>
      <c r="AFC5" s="11"/>
      <c r="AFD5" s="11"/>
      <c r="AFE5" s="11"/>
      <c r="AFF5" s="11"/>
      <c r="AFG5" s="11"/>
      <c r="AFH5" s="11"/>
      <c r="AFI5" s="11"/>
      <c r="AFJ5" s="11"/>
      <c r="AFK5" s="11"/>
      <c r="AFL5" s="11"/>
      <c r="AFM5" s="11"/>
      <c r="AFN5" s="11"/>
      <c r="AFO5" s="11"/>
      <c r="AFP5" s="11"/>
      <c r="AFQ5" s="11"/>
      <c r="AFR5" s="11"/>
      <c r="AFS5" s="11"/>
      <c r="AFT5" s="11"/>
      <c r="AFU5" s="11"/>
      <c r="AFV5" s="11"/>
      <c r="AFW5" s="11"/>
      <c r="AFX5" s="11"/>
      <c r="AFY5" s="11"/>
      <c r="AFZ5" s="11"/>
      <c r="AGA5" s="11"/>
      <c r="AGB5" s="11"/>
      <c r="AGC5" s="11"/>
      <c r="AGD5" s="11"/>
      <c r="AGE5" s="11"/>
      <c r="AGF5" s="11"/>
      <c r="AGG5" s="11"/>
      <c r="AGH5" s="11"/>
      <c r="AGI5" s="11"/>
      <c r="AGJ5" s="11"/>
      <c r="AGK5" s="11"/>
      <c r="AGL5" s="11"/>
      <c r="AGM5" s="11"/>
      <c r="AGN5" s="11"/>
      <c r="AGO5" s="11"/>
      <c r="AGP5" s="11"/>
      <c r="AGQ5" s="11"/>
      <c r="AGR5" s="11"/>
      <c r="AGS5" s="11"/>
      <c r="AGT5" s="11"/>
      <c r="AGU5" s="11"/>
      <c r="AGV5" s="11"/>
      <c r="AGW5" s="11"/>
      <c r="AGX5" s="11"/>
      <c r="AGY5" s="11"/>
      <c r="AGZ5" s="11"/>
      <c r="AHA5" s="11"/>
      <c r="AHB5" s="11"/>
      <c r="AHC5" s="11"/>
      <c r="AHD5" s="11"/>
      <c r="AHE5" s="11"/>
      <c r="AHF5" s="11"/>
      <c r="AHG5" s="11"/>
      <c r="AHH5" s="11"/>
      <c r="AHI5" s="11"/>
      <c r="AHJ5" s="11"/>
      <c r="AHK5" s="11"/>
      <c r="AHL5" s="11"/>
      <c r="AHM5" s="11"/>
      <c r="AHN5" s="11"/>
      <c r="AHO5" s="11"/>
      <c r="AHP5" s="11"/>
      <c r="AHQ5" s="11"/>
      <c r="AHR5" s="11"/>
      <c r="AHS5" s="11"/>
      <c r="AHT5" s="11"/>
      <c r="AHU5" s="11"/>
      <c r="AHV5" s="11"/>
      <c r="AHW5" s="11"/>
      <c r="AHX5" s="11"/>
      <c r="AHY5" s="11"/>
      <c r="AHZ5" s="11"/>
      <c r="AIA5" s="11"/>
      <c r="AIB5" s="11"/>
      <c r="AIC5" s="11"/>
      <c r="AID5" s="11"/>
      <c r="AIE5" s="11"/>
      <c r="AIF5" s="11"/>
      <c r="AIG5" s="11"/>
      <c r="AIH5" s="11"/>
      <c r="AII5" s="11"/>
      <c r="AIJ5" s="11"/>
      <c r="AIK5" s="11"/>
      <c r="AIL5" s="11"/>
      <c r="AIM5" s="11"/>
      <c r="AIN5" s="11"/>
      <c r="AIO5" s="11"/>
      <c r="AIP5" s="11"/>
      <c r="AIQ5" s="11"/>
      <c r="AIR5" s="11"/>
      <c r="AIS5" s="11"/>
      <c r="AIT5" s="11"/>
      <c r="AIU5" s="11"/>
      <c r="AIV5" s="11"/>
      <c r="AIW5" s="11"/>
      <c r="AIX5" s="11"/>
      <c r="AIY5" s="11"/>
      <c r="AIZ5" s="11"/>
      <c r="AJA5" s="11"/>
      <c r="AJB5" s="11"/>
      <c r="AJC5" s="11"/>
      <c r="AJD5" s="11"/>
      <c r="AJE5" s="11"/>
      <c r="AJF5" s="11"/>
      <c r="AJG5" s="11"/>
      <c r="AJH5" s="11"/>
      <c r="AJI5" s="11"/>
      <c r="AJJ5" s="11"/>
      <c r="AJK5" s="11"/>
      <c r="AJL5" s="11"/>
      <c r="AJM5" s="11"/>
      <c r="AJN5" s="11"/>
      <c r="AJO5" s="11"/>
      <c r="AJP5" s="11"/>
      <c r="AJQ5" s="11"/>
      <c r="AJR5" s="11"/>
      <c r="AJS5" s="11"/>
      <c r="AJT5" s="11"/>
      <c r="AJU5" s="11"/>
      <c r="AJV5" s="11"/>
      <c r="AJW5" s="11"/>
      <c r="AJX5" s="11"/>
      <c r="AJY5" s="11"/>
      <c r="AJZ5" s="11"/>
      <c r="AKA5" s="11"/>
      <c r="AKB5" s="11"/>
      <c r="AKC5" s="11"/>
      <c r="AKD5" s="11"/>
      <c r="AKE5" s="11"/>
      <c r="AKF5" s="11"/>
      <c r="AKG5" s="11"/>
      <c r="AKH5" s="11"/>
      <c r="AKI5" s="11"/>
      <c r="AKJ5" s="11"/>
      <c r="AKK5" s="11"/>
      <c r="AKL5" s="11"/>
      <c r="AKM5" s="11"/>
      <c r="AKN5" s="11"/>
      <c r="AKO5" s="11"/>
      <c r="AKP5" s="11"/>
      <c r="AKQ5" s="11"/>
      <c r="AKR5" s="11"/>
      <c r="AKS5" s="11"/>
      <c r="AKT5" s="11"/>
      <c r="AKU5" s="11"/>
      <c r="AKV5" s="11"/>
      <c r="AKW5" s="11"/>
      <c r="AKX5" s="11"/>
      <c r="AKY5" s="11"/>
      <c r="AKZ5" s="11"/>
      <c r="ALA5" s="11"/>
      <c r="ALB5" s="11"/>
      <c r="ALC5" s="11"/>
      <c r="ALD5" s="11"/>
      <c r="ALE5" s="11"/>
      <c r="ALF5" s="11"/>
      <c r="ALG5" s="11"/>
      <c r="ALH5" s="11"/>
      <c r="ALI5" s="11"/>
      <c r="ALJ5" s="11"/>
      <c r="ALK5" s="11"/>
      <c r="ALL5" s="11"/>
      <c r="ALM5" s="11"/>
      <c r="ALN5" s="11"/>
      <c r="ALO5" s="11"/>
      <c r="ALP5" s="11"/>
      <c r="ALQ5" s="11"/>
      <c r="ALR5" s="11"/>
      <c r="ALS5" s="11"/>
      <c r="ALT5" s="11"/>
      <c r="ALU5" s="11"/>
      <c r="ALV5" s="11"/>
      <c r="ALW5" s="11"/>
      <c r="ALX5" s="11"/>
      <c r="ALY5" s="11"/>
      <c r="ALZ5" s="11"/>
      <c r="AMA5" s="11"/>
      <c r="AMB5" s="11"/>
      <c r="AMC5" s="11"/>
      <c r="AMD5" s="11"/>
      <c r="AME5" s="11"/>
      <c r="AMF5" s="11"/>
      <c r="AMG5" s="11"/>
      <c r="AMH5" s="11"/>
      <c r="AMI5" s="11"/>
      <c r="AMJ5" s="11"/>
      <c r="AMK5" s="11"/>
      <c r="AML5" s="11"/>
      <c r="AMM5" s="11"/>
      <c r="AMN5" s="11"/>
      <c r="AMO5" s="11"/>
      <c r="AMP5" s="11"/>
      <c r="AMQ5" s="11"/>
      <c r="AMR5" s="11"/>
      <c r="AMS5" s="11"/>
      <c r="AMT5" s="11"/>
      <c r="AMU5" s="11"/>
      <c r="AMV5" s="11"/>
      <c r="AMW5" s="11"/>
      <c r="AMX5" s="11"/>
      <c r="AMY5" s="11"/>
      <c r="AMZ5" s="11"/>
      <c r="ANA5" s="11"/>
      <c r="ANB5" s="11"/>
      <c r="ANC5" s="11"/>
      <c r="AND5" s="11"/>
      <c r="ANE5" s="11"/>
      <c r="ANF5" s="11"/>
      <c r="ANG5" s="11"/>
      <c r="ANH5" s="11"/>
      <c r="ANI5" s="11"/>
      <c r="ANJ5" s="11"/>
      <c r="ANK5" s="11"/>
      <c r="ANL5" s="11"/>
      <c r="ANM5" s="11"/>
      <c r="ANN5" s="11"/>
      <c r="ANO5" s="11"/>
      <c r="ANP5" s="11"/>
      <c r="ANQ5" s="11"/>
      <c r="ANR5" s="11"/>
      <c r="ANS5" s="11"/>
      <c r="ANT5" s="11"/>
      <c r="ANU5" s="11"/>
      <c r="ANV5" s="11"/>
      <c r="ANW5" s="11"/>
      <c r="ANX5" s="11"/>
      <c r="ANY5" s="11"/>
      <c r="ANZ5" s="11"/>
      <c r="AOA5" s="11"/>
      <c r="AOB5" s="11"/>
      <c r="AOC5" s="11"/>
      <c r="AOD5" s="11"/>
      <c r="AOE5" s="11"/>
      <c r="AOF5" s="11"/>
      <c r="AOG5" s="11"/>
      <c r="AOH5" s="11"/>
      <c r="AOI5" s="11"/>
      <c r="AOJ5" s="11"/>
      <c r="AOK5" s="11"/>
      <c r="AOL5" s="11"/>
      <c r="AOM5" s="11"/>
      <c r="AON5" s="11"/>
      <c r="AOO5" s="11"/>
      <c r="AOP5" s="11"/>
      <c r="AOQ5" s="11"/>
      <c r="AOR5" s="11"/>
      <c r="AOS5" s="11"/>
      <c r="AOT5" s="11"/>
      <c r="AOU5" s="11"/>
      <c r="AOV5" s="11"/>
      <c r="AOW5" s="11"/>
      <c r="AOX5" s="11"/>
      <c r="AOY5" s="11"/>
      <c r="AOZ5" s="11"/>
      <c r="APA5" s="11"/>
      <c r="APB5" s="11"/>
      <c r="APC5" s="11"/>
      <c r="APD5" s="11"/>
      <c r="APE5" s="11"/>
      <c r="APF5" s="11"/>
      <c r="APG5" s="11"/>
      <c r="APH5" s="11"/>
      <c r="API5" s="11"/>
      <c r="APJ5" s="11"/>
      <c r="APK5" s="11"/>
      <c r="APL5" s="11"/>
      <c r="APM5" s="11"/>
      <c r="APN5" s="11"/>
      <c r="APO5" s="11"/>
      <c r="APP5" s="11"/>
      <c r="APQ5" s="11"/>
      <c r="APR5" s="11"/>
      <c r="APS5" s="11"/>
      <c r="APT5" s="11"/>
      <c r="APU5" s="11"/>
      <c r="APV5" s="11"/>
      <c r="APW5" s="11"/>
      <c r="APX5" s="11"/>
      <c r="APY5" s="11"/>
      <c r="APZ5" s="11"/>
      <c r="AQA5" s="11"/>
      <c r="AQB5" s="11"/>
      <c r="AQC5" s="11"/>
      <c r="AQD5" s="11"/>
      <c r="AQE5" s="11"/>
      <c r="AQF5" s="11"/>
      <c r="AQG5" s="11"/>
      <c r="AQH5" s="11"/>
      <c r="AQI5" s="11"/>
      <c r="AQJ5" s="11"/>
      <c r="AQK5" s="11"/>
      <c r="AQL5" s="11"/>
      <c r="AQM5" s="11"/>
      <c r="AQN5" s="11"/>
      <c r="AQO5" s="11"/>
      <c r="AQP5" s="11"/>
      <c r="AQQ5" s="11"/>
      <c r="AQR5" s="11"/>
      <c r="AQS5" s="11"/>
      <c r="AQT5" s="11"/>
      <c r="AQU5" s="11"/>
      <c r="AQV5" s="11"/>
      <c r="AQW5" s="11"/>
      <c r="AQX5" s="11"/>
      <c r="AQY5" s="11"/>
      <c r="AQZ5" s="11"/>
      <c r="ARA5" s="11"/>
      <c r="ARB5" s="11"/>
      <c r="ARC5" s="11"/>
      <c r="ARD5" s="11"/>
      <c r="ARE5" s="11"/>
      <c r="ARF5" s="11"/>
      <c r="ARG5" s="11"/>
      <c r="ARH5" s="11"/>
      <c r="ARI5" s="11"/>
      <c r="ARJ5" s="11"/>
      <c r="ARK5" s="11"/>
      <c r="ARL5" s="11"/>
      <c r="ARM5" s="11"/>
      <c r="ARN5" s="11"/>
      <c r="ARO5" s="11"/>
      <c r="ARP5" s="11"/>
      <c r="ARQ5" s="11"/>
      <c r="ARR5" s="11"/>
      <c r="ARS5" s="11"/>
      <c r="ART5" s="11"/>
      <c r="ARU5" s="11"/>
      <c r="ARV5" s="11"/>
      <c r="ARW5" s="11"/>
      <c r="ARX5" s="11"/>
      <c r="ARY5" s="11"/>
      <c r="ARZ5" s="11"/>
      <c r="ASA5" s="11"/>
      <c r="ASB5" s="11"/>
      <c r="ASC5" s="11"/>
      <c r="ASD5" s="11"/>
      <c r="ASE5" s="11"/>
      <c r="ASF5" s="11"/>
      <c r="ASG5" s="11"/>
      <c r="ASH5" s="11"/>
      <c r="ASI5" s="11"/>
      <c r="ASJ5" s="11"/>
      <c r="ASK5" s="11"/>
      <c r="ASL5" s="11"/>
      <c r="ASM5" s="11"/>
      <c r="ASN5" s="11"/>
      <c r="ASO5" s="11"/>
      <c r="ASP5" s="11"/>
      <c r="ASQ5" s="11"/>
      <c r="ASR5" s="11"/>
      <c r="ASS5" s="11"/>
      <c r="AST5" s="11"/>
      <c r="ASU5" s="11"/>
      <c r="ASV5" s="11"/>
      <c r="ASW5" s="11"/>
      <c r="ASX5" s="11"/>
      <c r="ASY5" s="11"/>
      <c r="ASZ5" s="11"/>
      <c r="ATA5" s="11"/>
      <c r="ATB5" s="11"/>
      <c r="ATC5" s="11"/>
      <c r="ATD5" s="11"/>
      <c r="ATE5" s="11"/>
      <c r="ATF5" s="11"/>
      <c r="ATG5" s="11"/>
      <c r="ATH5" s="11"/>
      <c r="ATI5" s="11"/>
      <c r="ATJ5" s="11"/>
      <c r="ATK5" s="11"/>
      <c r="ATL5" s="11"/>
      <c r="ATM5" s="11"/>
      <c r="ATN5" s="11"/>
      <c r="ATO5" s="11"/>
      <c r="ATP5" s="11"/>
      <c r="ATQ5" s="11"/>
      <c r="ATR5" s="11"/>
      <c r="ATS5" s="11"/>
      <c r="ATT5" s="11"/>
      <c r="ATU5" s="11"/>
      <c r="ATV5" s="11"/>
      <c r="ATW5" s="11"/>
      <c r="ATX5" s="11"/>
      <c r="ATY5" s="11"/>
      <c r="ATZ5" s="11"/>
      <c r="AUA5" s="11"/>
      <c r="AUB5" s="11"/>
      <c r="AUC5" s="11"/>
      <c r="AUD5" s="11"/>
      <c r="AUE5" s="11"/>
      <c r="AUF5" s="11"/>
      <c r="AUG5" s="11"/>
      <c r="AUH5" s="11"/>
      <c r="AUI5" s="11"/>
      <c r="AUJ5" s="11"/>
      <c r="AUK5" s="11"/>
      <c r="AUL5" s="11"/>
      <c r="AUM5" s="11"/>
      <c r="AUN5" s="11"/>
      <c r="AUO5" s="11"/>
      <c r="AUP5" s="11"/>
      <c r="AUQ5" s="11"/>
      <c r="AUR5" s="11"/>
      <c r="AUS5" s="11"/>
      <c r="AUT5" s="11"/>
      <c r="AUU5" s="11"/>
      <c r="AUV5" s="11"/>
      <c r="AUW5" s="11"/>
      <c r="AUX5" s="11"/>
      <c r="AUY5" s="11"/>
      <c r="AUZ5" s="11"/>
      <c r="AVA5" s="11"/>
      <c r="AVB5" s="11"/>
      <c r="AVC5" s="11"/>
      <c r="AVD5" s="11"/>
      <c r="AVE5" s="11"/>
      <c r="AVF5" s="11"/>
      <c r="AVG5" s="11"/>
      <c r="AVH5" s="11"/>
      <c r="AVI5" s="11"/>
      <c r="AVJ5" s="11"/>
      <c r="AVK5" s="11"/>
      <c r="AVL5" s="11"/>
      <c r="AVM5" s="11"/>
      <c r="AVN5" s="11"/>
      <c r="AVO5" s="11"/>
      <c r="AVP5" s="11"/>
      <c r="AVQ5" s="11"/>
      <c r="AVR5" s="11"/>
      <c r="AVS5" s="11"/>
      <c r="AVT5" s="11"/>
      <c r="AVU5" s="11"/>
      <c r="AVV5" s="11"/>
      <c r="AVW5" s="11"/>
      <c r="AVX5" s="11"/>
      <c r="AVY5" s="11"/>
      <c r="AVZ5" s="11"/>
      <c r="AWA5" s="11"/>
      <c r="AWB5" s="11"/>
      <c r="AWC5" s="11"/>
      <c r="AWD5" s="11"/>
      <c r="AWE5" s="11"/>
      <c r="AWF5" s="11"/>
      <c r="AWG5" s="11"/>
      <c r="AWH5" s="11"/>
      <c r="AWI5" s="11"/>
      <c r="AWJ5" s="11"/>
      <c r="AWK5" s="11"/>
      <c r="AWL5" s="11"/>
      <c r="AWM5" s="11"/>
      <c r="AWN5" s="11"/>
      <c r="AWO5" s="11"/>
      <c r="AWP5" s="11"/>
      <c r="AWQ5" s="11"/>
      <c r="AWR5" s="11"/>
      <c r="AWS5" s="11"/>
      <c r="AWT5" s="11"/>
      <c r="AWU5" s="11"/>
      <c r="AWV5" s="11"/>
      <c r="AWW5" s="11"/>
      <c r="AWX5" s="11"/>
      <c r="AWY5" s="11"/>
      <c r="AWZ5" s="11"/>
      <c r="AXA5" s="11"/>
      <c r="AXB5" s="11"/>
      <c r="AXC5" s="11"/>
      <c r="AXD5" s="11"/>
      <c r="AXE5" s="11"/>
      <c r="AXF5" s="11"/>
      <c r="AXG5" s="11"/>
      <c r="AXH5" s="11"/>
      <c r="AXI5" s="11"/>
      <c r="AXJ5" s="11"/>
      <c r="AXK5" s="11"/>
      <c r="AXL5" s="11"/>
      <c r="AXM5" s="11"/>
      <c r="AXN5" s="11"/>
      <c r="AXO5" s="11"/>
      <c r="AXP5" s="11"/>
      <c r="AXQ5" s="11"/>
      <c r="AXR5" s="11"/>
      <c r="AXS5" s="11"/>
      <c r="AXT5" s="11"/>
      <c r="AXU5" s="11"/>
      <c r="AXV5" s="11"/>
      <c r="AXW5" s="11"/>
      <c r="AXX5" s="11"/>
      <c r="AXY5" s="11"/>
      <c r="AXZ5" s="11"/>
      <c r="AYA5" s="11"/>
      <c r="AYB5" s="11"/>
      <c r="AYC5" s="11"/>
      <c r="AYD5" s="11"/>
      <c r="AYE5" s="11"/>
      <c r="AYF5" s="11"/>
      <c r="AYG5" s="11"/>
      <c r="AYH5" s="11"/>
      <c r="AYI5" s="11"/>
      <c r="AYJ5" s="11"/>
      <c r="AYK5" s="11"/>
      <c r="AYL5" s="11"/>
      <c r="AYM5" s="11"/>
      <c r="AYN5" s="11"/>
      <c r="AYO5" s="11"/>
      <c r="AYP5" s="11"/>
      <c r="AYQ5" s="11"/>
      <c r="AYR5" s="11"/>
      <c r="AYS5" s="11"/>
      <c r="AYT5" s="11"/>
      <c r="AYU5" s="11"/>
      <c r="AYV5" s="11"/>
      <c r="AYW5" s="11"/>
      <c r="AYX5" s="11"/>
      <c r="AYY5" s="11"/>
      <c r="AYZ5" s="11"/>
      <c r="AZA5" s="11"/>
      <c r="AZB5" s="11"/>
      <c r="AZC5" s="11"/>
      <c r="AZD5" s="11"/>
      <c r="AZE5" s="11"/>
      <c r="AZF5" s="11"/>
      <c r="AZG5" s="11"/>
      <c r="AZH5" s="11"/>
      <c r="AZI5" s="11"/>
      <c r="AZJ5" s="11"/>
      <c r="AZK5" s="11"/>
      <c r="AZL5" s="11"/>
      <c r="AZM5" s="11"/>
      <c r="AZN5" s="11"/>
      <c r="AZO5" s="11"/>
      <c r="AZP5" s="11"/>
      <c r="AZQ5" s="11"/>
      <c r="AZR5" s="11"/>
      <c r="AZS5" s="11"/>
      <c r="AZT5" s="11"/>
      <c r="AZU5" s="11"/>
      <c r="AZV5" s="11"/>
      <c r="AZW5" s="11"/>
      <c r="AZX5" s="11"/>
      <c r="AZY5" s="11"/>
      <c r="AZZ5" s="11"/>
      <c r="BAA5" s="11"/>
      <c r="BAB5" s="11"/>
      <c r="BAC5" s="11"/>
      <c r="BAD5" s="11"/>
      <c r="BAE5" s="11"/>
      <c r="BAF5" s="11"/>
      <c r="BAG5" s="11"/>
      <c r="BAH5" s="11"/>
      <c r="BAI5" s="11"/>
      <c r="BAJ5" s="11"/>
      <c r="BAK5" s="11"/>
      <c r="BAL5" s="11"/>
      <c r="BAM5" s="11"/>
      <c r="BAN5" s="11"/>
      <c r="BAO5" s="11"/>
      <c r="BAP5" s="11"/>
      <c r="BAQ5" s="11"/>
      <c r="BAR5" s="11"/>
      <c r="BAS5" s="11"/>
      <c r="BAT5" s="11"/>
      <c r="BAU5" s="11"/>
      <c r="BAV5" s="11"/>
      <c r="BAW5" s="11"/>
      <c r="BAX5" s="11"/>
      <c r="BAY5" s="11"/>
      <c r="BAZ5" s="11"/>
      <c r="BBA5" s="11"/>
      <c r="BBB5" s="11"/>
      <c r="BBC5" s="11"/>
      <c r="BBD5" s="11"/>
      <c r="BBE5" s="11"/>
      <c r="BBF5" s="11"/>
      <c r="BBG5" s="11"/>
      <c r="BBH5" s="11"/>
      <c r="BBI5" s="11"/>
      <c r="BBJ5" s="11"/>
      <c r="BBK5" s="11"/>
      <c r="BBL5" s="11"/>
      <c r="BBM5" s="11"/>
      <c r="BBN5" s="11"/>
      <c r="BBO5" s="11"/>
      <c r="BBP5" s="11"/>
      <c r="BBQ5" s="11"/>
      <c r="BBR5" s="11"/>
      <c r="BBS5" s="11"/>
      <c r="BBT5" s="11"/>
      <c r="BBU5" s="11"/>
      <c r="BBV5" s="11"/>
      <c r="BBW5" s="11"/>
      <c r="BBX5" s="11"/>
      <c r="BBY5" s="11"/>
      <c r="BBZ5" s="11"/>
      <c r="BCA5" s="11"/>
      <c r="BCB5" s="11"/>
      <c r="BCC5" s="11"/>
      <c r="BCD5" s="11"/>
      <c r="BCE5" s="11"/>
      <c r="BCF5" s="11"/>
      <c r="BCG5" s="11"/>
      <c r="BCH5" s="11"/>
      <c r="BCI5" s="11"/>
      <c r="BCJ5" s="11"/>
      <c r="BCK5" s="11"/>
      <c r="BCL5" s="11"/>
      <c r="BCM5" s="11"/>
      <c r="BCN5" s="11"/>
      <c r="BCO5" s="11"/>
      <c r="BCP5" s="11"/>
      <c r="BCQ5" s="11"/>
      <c r="BCR5" s="11"/>
      <c r="BCS5" s="11"/>
      <c r="BCT5" s="11"/>
      <c r="BCU5" s="11"/>
      <c r="BCV5" s="11"/>
      <c r="BCW5" s="11"/>
      <c r="BCX5" s="11"/>
      <c r="BCY5" s="11"/>
      <c r="BCZ5" s="11"/>
      <c r="BDA5" s="11"/>
      <c r="BDB5" s="11"/>
      <c r="BDC5" s="11"/>
      <c r="BDD5" s="11"/>
      <c r="BDE5" s="11"/>
      <c r="BDF5" s="11"/>
      <c r="BDG5" s="11"/>
      <c r="BDH5" s="11"/>
      <c r="BDI5" s="11"/>
      <c r="BDJ5" s="11"/>
      <c r="BDK5" s="11"/>
      <c r="BDL5" s="11"/>
      <c r="BDM5" s="11"/>
      <c r="BDN5" s="11"/>
      <c r="BDO5" s="11"/>
      <c r="BDP5" s="11"/>
      <c r="BDQ5" s="11"/>
      <c r="BDR5" s="11"/>
      <c r="BDS5" s="11"/>
      <c r="BDT5" s="11"/>
      <c r="BDU5" s="11"/>
      <c r="BDV5" s="11"/>
      <c r="BDW5" s="11"/>
      <c r="BDX5" s="11"/>
      <c r="BDY5" s="11"/>
      <c r="BDZ5" s="11"/>
      <c r="BEA5" s="11"/>
      <c r="BEB5" s="11"/>
      <c r="BEC5" s="11"/>
      <c r="BED5" s="11"/>
      <c r="BEE5" s="11"/>
      <c r="BEF5" s="11"/>
      <c r="BEG5" s="11"/>
      <c r="BEH5" s="11"/>
      <c r="BEI5" s="11"/>
      <c r="BEJ5" s="11"/>
      <c r="BEK5" s="11"/>
      <c r="BEL5" s="11"/>
      <c r="BEM5" s="11"/>
      <c r="BEN5" s="11"/>
      <c r="BEO5" s="11"/>
      <c r="BEP5" s="11"/>
      <c r="BEQ5" s="11"/>
      <c r="BER5" s="11"/>
      <c r="BES5" s="11"/>
      <c r="BET5" s="11"/>
      <c r="BEU5" s="11"/>
      <c r="BEV5" s="11"/>
      <c r="BEW5" s="11"/>
      <c r="BEX5" s="11"/>
      <c r="BEY5" s="11"/>
      <c r="BEZ5" s="11"/>
      <c r="BFA5" s="11"/>
      <c r="BFB5" s="11"/>
      <c r="BFC5" s="11"/>
      <c r="BFD5" s="11"/>
      <c r="BFE5" s="11"/>
      <c r="BFF5" s="11"/>
      <c r="BFG5" s="11"/>
      <c r="BFH5" s="11"/>
      <c r="BFI5" s="11"/>
      <c r="BFJ5" s="11"/>
      <c r="BFK5" s="11"/>
      <c r="BFL5" s="11"/>
      <c r="BFM5" s="11"/>
      <c r="BFN5" s="11"/>
      <c r="BFO5" s="11"/>
      <c r="BFP5" s="11"/>
      <c r="BFQ5" s="11"/>
      <c r="BFR5" s="11"/>
      <c r="BFS5" s="11"/>
      <c r="BFT5" s="11"/>
      <c r="BFU5" s="11"/>
      <c r="BFV5" s="11"/>
      <c r="BFW5" s="11"/>
      <c r="BFX5" s="11"/>
      <c r="BFY5" s="11"/>
      <c r="BFZ5" s="11"/>
      <c r="BGA5" s="11"/>
      <c r="BGB5" s="11"/>
      <c r="BGC5" s="11"/>
      <c r="BGD5" s="11"/>
      <c r="BGE5" s="11"/>
      <c r="BGF5" s="11"/>
      <c r="BGG5" s="11"/>
      <c r="BGH5" s="11"/>
      <c r="BGI5" s="11"/>
      <c r="BGJ5" s="11"/>
      <c r="BGK5" s="11"/>
      <c r="BGL5" s="11"/>
      <c r="BGM5" s="11"/>
      <c r="BGN5" s="11"/>
      <c r="BGO5" s="11"/>
      <c r="BGP5" s="11"/>
      <c r="BGQ5" s="11"/>
      <c r="BGR5" s="11"/>
      <c r="BGS5" s="11"/>
      <c r="BGT5" s="11"/>
      <c r="BGU5" s="11"/>
      <c r="BGV5" s="11"/>
      <c r="BGW5" s="11"/>
      <c r="BGX5" s="11"/>
      <c r="BGY5" s="11"/>
      <c r="BGZ5" s="11"/>
      <c r="BHA5" s="11"/>
      <c r="BHB5" s="11"/>
      <c r="BHC5" s="11"/>
      <c r="BHD5" s="11"/>
      <c r="BHE5" s="11"/>
      <c r="BHF5" s="11"/>
      <c r="BHG5" s="11"/>
      <c r="BHH5" s="11"/>
      <c r="BHI5" s="11"/>
      <c r="BHJ5" s="11"/>
      <c r="BHK5" s="11"/>
      <c r="BHL5" s="11"/>
      <c r="BHM5" s="11"/>
      <c r="BHN5" s="11"/>
      <c r="BHO5" s="11"/>
      <c r="BHP5" s="11"/>
      <c r="BHQ5" s="11"/>
      <c r="BHR5" s="11"/>
      <c r="BHS5" s="11"/>
      <c r="BHT5" s="11"/>
      <c r="BHU5" s="11"/>
      <c r="BHV5" s="11"/>
      <c r="BHW5" s="11"/>
      <c r="BHX5" s="11"/>
      <c r="BHY5" s="11"/>
      <c r="BHZ5" s="11"/>
      <c r="BIA5" s="11"/>
      <c r="BIB5" s="11"/>
      <c r="BIC5" s="11"/>
      <c r="BID5" s="11"/>
      <c r="BIE5" s="11"/>
      <c r="BIF5" s="11"/>
      <c r="BIG5" s="11"/>
      <c r="BIH5" s="11"/>
      <c r="BII5" s="11"/>
      <c r="BIJ5" s="11"/>
      <c r="BIK5" s="11"/>
      <c r="BIL5" s="11"/>
      <c r="BIM5" s="11"/>
      <c r="BIN5" s="11"/>
      <c r="BIO5" s="11"/>
      <c r="BIP5" s="11"/>
      <c r="BIQ5" s="11"/>
      <c r="BIR5" s="11"/>
      <c r="BIS5" s="11"/>
      <c r="BIT5" s="11"/>
      <c r="BIU5" s="11"/>
      <c r="BIV5" s="11"/>
      <c r="BIW5" s="11"/>
      <c r="BIX5" s="11"/>
      <c r="BIY5" s="11"/>
      <c r="BIZ5" s="11"/>
      <c r="BJA5" s="11"/>
      <c r="BJB5" s="11"/>
      <c r="BJC5" s="11"/>
      <c r="BJD5" s="11"/>
      <c r="BJE5" s="11"/>
      <c r="BJF5" s="11"/>
      <c r="BJG5" s="11"/>
      <c r="BJH5" s="11"/>
      <c r="BJI5" s="11"/>
      <c r="BJJ5" s="11"/>
      <c r="BJK5" s="11"/>
      <c r="BJL5" s="11"/>
      <c r="BJM5" s="11"/>
      <c r="BJN5" s="11"/>
      <c r="BJO5" s="11"/>
      <c r="BJP5" s="11"/>
      <c r="BJQ5" s="11"/>
      <c r="BJR5" s="11"/>
      <c r="BJS5" s="11"/>
      <c r="BJT5" s="11"/>
      <c r="BJU5" s="11"/>
      <c r="BJV5" s="11"/>
      <c r="BJW5" s="11"/>
      <c r="BJX5" s="11"/>
      <c r="BJY5" s="11"/>
      <c r="BJZ5" s="11"/>
      <c r="BKA5" s="11"/>
      <c r="BKB5" s="11"/>
      <c r="BKC5" s="11"/>
      <c r="BKD5" s="11"/>
      <c r="BKE5" s="11"/>
      <c r="BKF5" s="11"/>
      <c r="BKG5" s="11"/>
      <c r="BKH5" s="11"/>
      <c r="BKI5" s="11"/>
      <c r="BKJ5" s="11"/>
      <c r="BKK5" s="11"/>
      <c r="BKL5" s="11"/>
      <c r="BKM5" s="11"/>
      <c r="BKN5" s="11"/>
      <c r="BKO5" s="11"/>
      <c r="BKP5" s="11"/>
      <c r="BKQ5" s="11"/>
      <c r="BKR5" s="11"/>
      <c r="BKS5" s="11"/>
      <c r="BKT5" s="11"/>
      <c r="BKU5" s="11"/>
      <c r="BKV5" s="11"/>
      <c r="BKW5" s="11"/>
      <c r="BKX5" s="11"/>
      <c r="BKY5" s="11"/>
      <c r="BKZ5" s="11"/>
      <c r="BLA5" s="11"/>
      <c r="BLB5" s="11"/>
      <c r="BLC5" s="11"/>
      <c r="BLD5" s="11"/>
      <c r="BLE5" s="11"/>
      <c r="BLF5" s="11"/>
      <c r="BLG5" s="11"/>
      <c r="BLH5" s="11"/>
      <c r="BLI5" s="11"/>
      <c r="BLJ5" s="11"/>
      <c r="BLK5" s="11"/>
      <c r="BLL5" s="11"/>
      <c r="BLM5" s="11"/>
      <c r="BLN5" s="11"/>
      <c r="BLO5" s="11"/>
      <c r="BLP5" s="11"/>
      <c r="BLQ5" s="11"/>
      <c r="BLR5" s="11"/>
      <c r="BLS5" s="11"/>
      <c r="BLT5" s="11"/>
      <c r="BLU5" s="11"/>
      <c r="BLV5" s="11"/>
      <c r="BLW5" s="11"/>
      <c r="BLX5" s="11"/>
      <c r="BLY5" s="11"/>
      <c r="BLZ5" s="11"/>
      <c r="BMA5" s="11"/>
      <c r="BMB5" s="11"/>
      <c r="BMC5" s="11"/>
      <c r="BMD5" s="11"/>
      <c r="BME5" s="11"/>
      <c r="BMF5" s="11"/>
      <c r="BMG5" s="11"/>
      <c r="BMH5" s="11"/>
      <c r="BMI5" s="11"/>
      <c r="BMJ5" s="11"/>
      <c r="BMK5" s="11"/>
      <c r="BML5" s="11"/>
      <c r="BMM5" s="11"/>
      <c r="BMN5" s="11"/>
      <c r="BMO5" s="11"/>
      <c r="BMP5" s="11"/>
      <c r="BMQ5" s="11"/>
      <c r="BMR5" s="11"/>
      <c r="BMS5" s="11"/>
      <c r="BMT5" s="11"/>
      <c r="BMU5" s="11"/>
      <c r="BMV5" s="11"/>
      <c r="BMW5" s="11"/>
      <c r="BMX5" s="11"/>
      <c r="BMY5" s="11"/>
      <c r="BMZ5" s="11"/>
      <c r="BNA5" s="11"/>
      <c r="BNB5" s="11"/>
      <c r="BNC5" s="11"/>
      <c r="BND5" s="11"/>
      <c r="BNE5" s="11"/>
      <c r="BNF5" s="11"/>
      <c r="BNG5" s="11"/>
      <c r="BNH5" s="11"/>
      <c r="BNI5" s="11"/>
      <c r="BNJ5" s="11"/>
      <c r="BNK5" s="11"/>
      <c r="BNL5" s="11"/>
      <c r="BNM5" s="11"/>
      <c r="BNN5" s="11"/>
      <c r="BNO5" s="11"/>
      <c r="BNP5" s="11"/>
      <c r="BNQ5" s="11"/>
      <c r="BNR5" s="11"/>
      <c r="BNS5" s="11"/>
      <c r="BNT5" s="11"/>
      <c r="BNU5" s="11"/>
      <c r="BNV5" s="11"/>
      <c r="BNW5" s="11"/>
      <c r="BNX5" s="11"/>
      <c r="BNY5" s="11"/>
      <c r="BNZ5" s="11"/>
      <c r="BOA5" s="11"/>
      <c r="BOB5" s="11"/>
      <c r="BOC5" s="11"/>
      <c r="BOD5" s="11"/>
      <c r="BOE5" s="11"/>
      <c r="BOF5" s="11"/>
      <c r="BOG5" s="11"/>
      <c r="BOH5" s="11"/>
      <c r="BOI5" s="11"/>
      <c r="BOJ5" s="11"/>
      <c r="BOK5" s="11"/>
      <c r="BOL5" s="11"/>
      <c r="BOM5" s="11"/>
      <c r="BON5" s="11"/>
      <c r="BOO5" s="11"/>
      <c r="BOP5" s="11"/>
      <c r="BOQ5" s="11"/>
      <c r="BOR5" s="11"/>
      <c r="BOS5" s="11"/>
      <c r="BOT5" s="11"/>
      <c r="BOU5" s="11"/>
      <c r="BOV5" s="11"/>
      <c r="BOW5" s="11"/>
      <c r="BOX5" s="11"/>
      <c r="BOY5" s="11"/>
      <c r="BOZ5" s="11"/>
      <c r="BPA5" s="11"/>
      <c r="BPB5" s="11"/>
      <c r="BPC5" s="11"/>
      <c r="BPD5" s="11"/>
      <c r="BPE5" s="11"/>
      <c r="BPF5" s="11"/>
      <c r="BPG5" s="11"/>
      <c r="BPH5" s="11"/>
      <c r="BPI5" s="11"/>
      <c r="BPJ5" s="11"/>
      <c r="BPK5" s="11"/>
      <c r="BPL5" s="11"/>
      <c r="BPM5" s="11"/>
      <c r="BPN5" s="11"/>
      <c r="BPO5" s="11"/>
      <c r="BPP5" s="11"/>
      <c r="BPQ5" s="11"/>
      <c r="BPR5" s="11"/>
      <c r="BPS5" s="11"/>
      <c r="BPT5" s="11"/>
      <c r="BPU5" s="11"/>
      <c r="BPV5" s="11"/>
      <c r="BPW5" s="11"/>
      <c r="BPX5" s="11"/>
      <c r="BPY5" s="11"/>
      <c r="BPZ5" s="11"/>
      <c r="BQA5" s="11"/>
      <c r="BQB5" s="11"/>
      <c r="BQC5" s="11"/>
      <c r="BQD5" s="11"/>
      <c r="BQE5" s="11"/>
      <c r="BQF5" s="11"/>
      <c r="BQG5" s="11"/>
      <c r="BQH5" s="11"/>
      <c r="BQI5" s="11"/>
      <c r="BQJ5" s="11"/>
      <c r="BQK5" s="11"/>
      <c r="BQL5" s="11"/>
      <c r="BQM5" s="11"/>
      <c r="BQN5" s="11"/>
      <c r="BQO5" s="11"/>
      <c r="BQP5" s="11"/>
      <c r="BQQ5" s="11"/>
      <c r="BQR5" s="11"/>
      <c r="BQS5" s="11"/>
      <c r="BQT5" s="11"/>
      <c r="BQU5" s="11"/>
      <c r="BQV5" s="11"/>
      <c r="BQW5" s="11"/>
      <c r="BQX5" s="11"/>
      <c r="BQY5" s="11"/>
      <c r="BQZ5" s="11"/>
      <c r="BRA5" s="11"/>
      <c r="BRB5" s="11"/>
      <c r="BRC5" s="11"/>
      <c r="BRD5" s="11"/>
      <c r="BRE5" s="11"/>
      <c r="BRF5" s="11"/>
      <c r="BRG5" s="11"/>
      <c r="BRH5" s="11"/>
      <c r="BRI5" s="11"/>
      <c r="BRJ5" s="11"/>
      <c r="BRK5" s="11"/>
      <c r="BRL5" s="11"/>
      <c r="BRM5" s="11"/>
      <c r="BRN5" s="11"/>
      <c r="BRO5" s="11"/>
      <c r="BRP5" s="11"/>
      <c r="BRQ5" s="11"/>
      <c r="BRR5" s="11"/>
      <c r="BRS5" s="11"/>
      <c r="BRT5" s="11"/>
      <c r="BRU5" s="11"/>
      <c r="BRV5" s="11"/>
      <c r="BRW5" s="11"/>
      <c r="BRX5" s="11"/>
      <c r="BRY5" s="11"/>
      <c r="BRZ5" s="11"/>
      <c r="BSA5" s="11"/>
      <c r="BSB5" s="11"/>
      <c r="BSC5" s="11"/>
      <c r="BSD5" s="11"/>
      <c r="BSE5" s="11"/>
      <c r="BSF5" s="11"/>
      <c r="BSG5" s="11"/>
      <c r="BSH5" s="11"/>
      <c r="BSI5" s="11"/>
      <c r="BSJ5" s="11"/>
      <c r="BSK5" s="11"/>
      <c r="BSL5" s="11"/>
      <c r="BSM5" s="11"/>
      <c r="BSN5" s="11"/>
      <c r="BSO5" s="11"/>
      <c r="BSP5" s="11"/>
      <c r="BSQ5" s="11"/>
      <c r="BSR5" s="11"/>
      <c r="BSS5" s="11"/>
      <c r="BST5" s="11"/>
      <c r="BSU5" s="11"/>
      <c r="BSV5" s="11"/>
      <c r="BSW5" s="11"/>
      <c r="BSX5" s="11"/>
      <c r="BSY5" s="11"/>
      <c r="BSZ5" s="11"/>
      <c r="BTA5" s="11"/>
      <c r="BTB5" s="11"/>
      <c r="BTC5" s="11"/>
      <c r="BTD5" s="11"/>
      <c r="BTE5" s="11"/>
      <c r="BTF5" s="11"/>
      <c r="BTG5" s="11"/>
      <c r="BTH5" s="11"/>
      <c r="BTI5" s="11"/>
      <c r="BTJ5" s="11"/>
      <c r="BTK5" s="11"/>
      <c r="BTL5" s="11"/>
      <c r="BTM5" s="11"/>
      <c r="BTN5" s="11"/>
      <c r="BTO5" s="11"/>
      <c r="BTP5" s="11"/>
      <c r="BTQ5" s="11"/>
      <c r="BTR5" s="11"/>
      <c r="BTS5" s="11"/>
      <c r="BTT5" s="11"/>
      <c r="BTU5" s="11"/>
      <c r="BTV5" s="11"/>
      <c r="BTW5" s="11"/>
      <c r="BTX5" s="11"/>
      <c r="BTY5" s="11"/>
      <c r="BTZ5" s="11"/>
      <c r="BUA5" s="11"/>
      <c r="BUB5" s="11"/>
      <c r="BUC5" s="11"/>
      <c r="BUD5" s="11"/>
      <c r="BUE5" s="11"/>
      <c r="BUF5" s="11"/>
      <c r="BUG5" s="11"/>
      <c r="BUH5" s="11"/>
      <c r="BUI5" s="11"/>
      <c r="BUJ5" s="11"/>
      <c r="BUK5" s="11"/>
      <c r="BUL5" s="11"/>
      <c r="BUM5" s="11"/>
      <c r="BUN5" s="11"/>
      <c r="BUO5" s="11"/>
      <c r="BUP5" s="11"/>
      <c r="BUQ5" s="11"/>
      <c r="BUR5" s="11"/>
      <c r="BUS5" s="11"/>
      <c r="BUT5" s="11"/>
      <c r="BUU5" s="11"/>
      <c r="BUV5" s="11"/>
      <c r="BUW5" s="11"/>
      <c r="BUX5" s="11"/>
      <c r="BUY5" s="11"/>
      <c r="BUZ5" s="11"/>
      <c r="BVA5" s="11"/>
      <c r="BVB5" s="11"/>
      <c r="BVC5" s="11"/>
      <c r="BVD5" s="11"/>
      <c r="BVE5" s="11"/>
      <c r="BVF5" s="11"/>
      <c r="BVG5" s="11"/>
      <c r="BVH5" s="11"/>
      <c r="BVI5" s="11"/>
      <c r="BVJ5" s="11"/>
      <c r="BVK5" s="11"/>
      <c r="BVL5" s="11"/>
      <c r="BVM5" s="11"/>
      <c r="BVN5" s="11"/>
      <c r="BVO5" s="11"/>
      <c r="BVP5" s="11"/>
      <c r="BVQ5" s="11"/>
      <c r="BVR5" s="11"/>
      <c r="BVS5" s="11"/>
      <c r="BVT5" s="11"/>
      <c r="BVU5" s="11"/>
      <c r="BVV5" s="11"/>
      <c r="BVW5" s="11"/>
      <c r="BVX5" s="11"/>
      <c r="BVY5" s="11"/>
      <c r="BVZ5" s="11"/>
      <c r="BWA5" s="11"/>
      <c r="BWB5" s="11"/>
      <c r="BWC5" s="11"/>
      <c r="BWD5" s="11"/>
      <c r="BWE5" s="11"/>
      <c r="BWF5" s="11"/>
      <c r="BWG5" s="11"/>
      <c r="BWH5" s="11"/>
      <c r="BWI5" s="11"/>
      <c r="BWJ5" s="11"/>
      <c r="BWK5" s="11"/>
      <c r="BWL5" s="11"/>
      <c r="BWM5" s="11"/>
      <c r="BWN5" s="11"/>
      <c r="BWO5" s="11"/>
      <c r="BWP5" s="11"/>
      <c r="BWQ5" s="11"/>
      <c r="BWR5" s="11"/>
      <c r="BWS5" s="11"/>
      <c r="BWT5" s="11"/>
      <c r="BWU5" s="11"/>
      <c r="BWV5" s="11"/>
      <c r="BWW5" s="11"/>
      <c r="BWX5" s="11"/>
      <c r="BWY5" s="11"/>
      <c r="BWZ5" s="11"/>
      <c r="BXA5" s="11"/>
      <c r="BXB5" s="11"/>
    </row>
    <row r="6" spans="1:1978" s="11" customFormat="1" ht="25.5" customHeight="1">
      <c r="A6" s="307" t="s">
        <v>482</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row>
    <row r="7" spans="1:1978" s="175" customFormat="1" ht="28.5" customHeight="1">
      <c r="A7" s="308" t="s">
        <v>509</v>
      </c>
      <c r="B7" s="308"/>
      <c r="C7" s="308"/>
      <c r="D7" s="308"/>
      <c r="E7" s="308"/>
      <c r="F7" s="308"/>
      <c r="G7" s="308"/>
      <c r="H7" s="308"/>
      <c r="I7" s="308"/>
      <c r="J7" s="308"/>
      <c r="K7" s="308"/>
      <c r="L7" s="291" t="s">
        <v>454</v>
      </c>
      <c r="M7" s="291"/>
      <c r="N7" s="291"/>
      <c r="O7" s="291"/>
      <c r="P7" s="291"/>
      <c r="Q7" s="291"/>
      <c r="R7" s="291"/>
      <c r="S7" s="291"/>
      <c r="T7" s="291"/>
      <c r="U7" s="291"/>
      <c r="V7" s="291"/>
      <c r="W7" s="291">
        <f>+'1. CONCERTACIÓN'!R8</f>
        <v>0</v>
      </c>
      <c r="X7" s="291"/>
      <c r="Y7" s="291" t="s">
        <v>521</v>
      </c>
      <c r="Z7" s="291"/>
      <c r="AA7" s="291"/>
      <c r="AB7" s="291"/>
      <c r="AC7" s="291"/>
      <c r="AD7" s="291"/>
      <c r="AE7" s="291"/>
      <c r="AF7" s="291"/>
      <c r="AG7" s="291"/>
      <c r="AH7" s="291"/>
      <c r="AI7" s="291"/>
      <c r="AJ7" s="291"/>
      <c r="AK7" s="291"/>
      <c r="AL7" s="174">
        <f>+'1. CONCERTACIÓN'!AF8</f>
        <v>0</v>
      </c>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c r="IW7" s="11"/>
      <c r="IX7" s="11"/>
      <c r="IY7" s="11"/>
      <c r="IZ7" s="11"/>
      <c r="JA7" s="11"/>
      <c r="JB7" s="11"/>
      <c r="JC7" s="11"/>
      <c r="JD7" s="11"/>
      <c r="JE7" s="11"/>
      <c r="JF7" s="11"/>
      <c r="JG7" s="11"/>
      <c r="JH7" s="11"/>
      <c r="JI7" s="11"/>
      <c r="JJ7" s="11"/>
      <c r="JK7" s="11"/>
      <c r="JL7" s="11"/>
      <c r="JM7" s="11"/>
      <c r="JN7" s="11"/>
      <c r="JO7" s="11"/>
      <c r="JP7" s="11"/>
      <c r="JQ7" s="11"/>
      <c r="JR7" s="11"/>
      <c r="JS7" s="11"/>
      <c r="JT7" s="11"/>
      <c r="JU7" s="11"/>
      <c r="JV7" s="11"/>
      <c r="JW7" s="11"/>
      <c r="JX7" s="11"/>
      <c r="JY7" s="11"/>
      <c r="JZ7" s="11"/>
      <c r="KA7" s="11"/>
      <c r="KB7" s="11"/>
      <c r="KC7" s="11"/>
      <c r="KD7" s="11"/>
      <c r="KE7" s="11"/>
      <c r="KF7" s="11"/>
      <c r="KG7" s="11"/>
      <c r="KH7" s="11"/>
      <c r="KI7" s="11"/>
      <c r="KJ7" s="11"/>
      <c r="KK7" s="11"/>
      <c r="KL7" s="11"/>
      <c r="KM7" s="11"/>
      <c r="KN7" s="11"/>
      <c r="KO7" s="11"/>
      <c r="KP7" s="11"/>
      <c r="KQ7" s="11"/>
      <c r="KR7" s="11"/>
      <c r="KS7" s="11"/>
      <c r="KT7" s="11"/>
      <c r="KU7" s="11"/>
      <c r="KV7" s="11"/>
      <c r="KW7" s="11"/>
      <c r="KX7" s="11"/>
      <c r="KY7" s="11"/>
      <c r="KZ7" s="11"/>
      <c r="LA7" s="11"/>
      <c r="LB7" s="11"/>
      <c r="LC7" s="11"/>
      <c r="LD7" s="11"/>
      <c r="LE7" s="11"/>
      <c r="LF7" s="11"/>
      <c r="LG7" s="11"/>
      <c r="LH7" s="11"/>
      <c r="LI7" s="11"/>
      <c r="LJ7" s="11"/>
      <c r="LK7" s="11"/>
      <c r="LL7" s="11"/>
      <c r="LM7" s="11"/>
      <c r="LN7" s="11"/>
      <c r="LO7" s="11"/>
      <c r="LP7" s="11"/>
      <c r="LQ7" s="11"/>
      <c r="LR7" s="11"/>
      <c r="LS7" s="11"/>
      <c r="LT7" s="11"/>
      <c r="LU7" s="11"/>
      <c r="LV7" s="11"/>
      <c r="LW7" s="11"/>
      <c r="LX7" s="11"/>
      <c r="LY7" s="11"/>
      <c r="LZ7" s="11"/>
      <c r="MA7" s="11"/>
      <c r="MB7" s="11"/>
      <c r="MC7" s="11"/>
      <c r="MD7" s="11"/>
      <c r="ME7" s="11"/>
      <c r="MF7" s="11"/>
      <c r="MG7" s="11"/>
      <c r="MH7" s="11"/>
      <c r="MI7" s="11"/>
      <c r="MJ7" s="11"/>
      <c r="MK7" s="11"/>
      <c r="ML7" s="11"/>
      <c r="MM7" s="11"/>
      <c r="MN7" s="11"/>
      <c r="MO7" s="11"/>
      <c r="MP7" s="11"/>
      <c r="MQ7" s="11"/>
      <c r="MR7" s="11"/>
      <c r="MS7" s="11"/>
      <c r="MT7" s="11"/>
      <c r="MU7" s="11"/>
      <c r="MV7" s="11"/>
      <c r="MW7" s="11"/>
      <c r="MX7" s="11"/>
      <c r="MY7" s="11"/>
      <c r="MZ7" s="11"/>
      <c r="NA7" s="11"/>
      <c r="NB7" s="11"/>
      <c r="NC7" s="11"/>
      <c r="ND7" s="11"/>
      <c r="NE7" s="11"/>
      <c r="NF7" s="11"/>
      <c r="NG7" s="11"/>
      <c r="NH7" s="11"/>
      <c r="NI7" s="11"/>
      <c r="NJ7" s="11"/>
      <c r="NK7" s="11"/>
      <c r="NL7" s="11"/>
      <c r="NM7" s="11"/>
      <c r="NN7" s="11"/>
      <c r="NO7" s="11"/>
      <c r="NP7" s="11"/>
      <c r="NQ7" s="11"/>
      <c r="NR7" s="11"/>
      <c r="NS7" s="11"/>
      <c r="NT7" s="11"/>
      <c r="NU7" s="11"/>
      <c r="NV7" s="11"/>
      <c r="NW7" s="11"/>
      <c r="NX7" s="11"/>
      <c r="NY7" s="11"/>
      <c r="NZ7" s="11"/>
      <c r="OA7" s="11"/>
      <c r="OB7" s="11"/>
      <c r="OC7" s="11"/>
      <c r="OD7" s="11"/>
      <c r="OE7" s="11"/>
      <c r="OF7" s="11"/>
      <c r="OG7" s="11"/>
      <c r="OH7" s="11"/>
      <c r="OI7" s="11"/>
      <c r="OJ7" s="11"/>
      <c r="OK7" s="11"/>
      <c r="OL7" s="11"/>
      <c r="OM7" s="11"/>
      <c r="ON7" s="11"/>
      <c r="OO7" s="11"/>
      <c r="OP7" s="11"/>
      <c r="OQ7" s="11"/>
      <c r="OR7" s="11"/>
      <c r="OS7" s="11"/>
      <c r="OT7" s="11"/>
      <c r="OU7" s="11"/>
      <c r="OV7" s="11"/>
      <c r="OW7" s="11"/>
      <c r="OX7" s="11"/>
      <c r="OY7" s="11"/>
      <c r="OZ7" s="11"/>
      <c r="PA7" s="11"/>
      <c r="PB7" s="11"/>
      <c r="PC7" s="11"/>
      <c r="PD7" s="11"/>
      <c r="PE7" s="11"/>
      <c r="PF7" s="11"/>
      <c r="PG7" s="11"/>
      <c r="PH7" s="11"/>
      <c r="PI7" s="11"/>
      <c r="PJ7" s="11"/>
      <c r="PK7" s="11"/>
      <c r="PL7" s="11"/>
      <c r="PM7" s="11"/>
      <c r="PN7" s="11"/>
      <c r="PO7" s="11"/>
      <c r="PP7" s="11"/>
      <c r="PQ7" s="11"/>
      <c r="PR7" s="11"/>
      <c r="PS7" s="11"/>
      <c r="PT7" s="11"/>
      <c r="PU7" s="11"/>
      <c r="PV7" s="11"/>
      <c r="PW7" s="11"/>
      <c r="PX7" s="11"/>
      <c r="PY7" s="11"/>
      <c r="PZ7" s="11"/>
      <c r="QA7" s="11"/>
      <c r="QB7" s="11"/>
      <c r="QC7" s="11"/>
      <c r="QD7" s="11"/>
      <c r="QE7" s="11"/>
      <c r="QF7" s="11"/>
      <c r="QG7" s="11"/>
      <c r="QH7" s="11"/>
      <c r="QI7" s="11"/>
      <c r="QJ7" s="11"/>
      <c r="QK7" s="11"/>
      <c r="QL7" s="11"/>
      <c r="QM7" s="11"/>
      <c r="QN7" s="11"/>
      <c r="QO7" s="11"/>
      <c r="QP7" s="11"/>
      <c r="QQ7" s="11"/>
      <c r="QR7" s="11"/>
      <c r="QS7" s="11"/>
      <c r="QT7" s="11"/>
      <c r="QU7" s="11"/>
      <c r="QV7" s="11"/>
      <c r="QW7" s="11"/>
      <c r="QX7" s="11"/>
      <c r="QY7" s="11"/>
      <c r="QZ7" s="11"/>
      <c r="RA7" s="11"/>
      <c r="RB7" s="11"/>
      <c r="RC7" s="11"/>
      <c r="RD7" s="11"/>
      <c r="RE7" s="11"/>
      <c r="RF7" s="11"/>
      <c r="RG7" s="11"/>
      <c r="RH7" s="11"/>
      <c r="RI7" s="11"/>
      <c r="RJ7" s="11"/>
      <c r="RK7" s="11"/>
      <c r="RL7" s="11"/>
      <c r="RM7" s="11"/>
      <c r="RN7" s="11"/>
      <c r="RO7" s="11"/>
      <c r="RP7" s="11"/>
      <c r="RQ7" s="11"/>
      <c r="RR7" s="11"/>
      <c r="RS7" s="11"/>
      <c r="RT7" s="11"/>
      <c r="RU7" s="11"/>
      <c r="RV7" s="11"/>
      <c r="RW7" s="11"/>
      <c r="RX7" s="11"/>
      <c r="RY7" s="11"/>
      <c r="RZ7" s="11"/>
      <c r="SA7" s="11"/>
      <c r="SB7" s="11"/>
      <c r="SC7" s="11"/>
      <c r="SD7" s="11"/>
      <c r="SE7" s="11"/>
      <c r="SF7" s="11"/>
      <c r="SG7" s="11"/>
      <c r="SH7" s="11"/>
      <c r="SI7" s="11"/>
      <c r="SJ7" s="11"/>
      <c r="SK7" s="11"/>
      <c r="SL7" s="11"/>
      <c r="SM7" s="11"/>
      <c r="SN7" s="11"/>
      <c r="SO7" s="11"/>
      <c r="SP7" s="11"/>
      <c r="SQ7" s="11"/>
      <c r="SR7" s="11"/>
      <c r="SS7" s="11"/>
      <c r="ST7" s="11"/>
      <c r="SU7" s="11"/>
      <c r="SV7" s="11"/>
      <c r="SW7" s="11"/>
      <c r="SX7" s="11"/>
      <c r="SY7" s="11"/>
      <c r="SZ7" s="11"/>
      <c r="TA7" s="11"/>
      <c r="TB7" s="11"/>
      <c r="TC7" s="11"/>
      <c r="TD7" s="11"/>
      <c r="TE7" s="11"/>
      <c r="TF7" s="11"/>
      <c r="TG7" s="11"/>
      <c r="TH7" s="11"/>
      <c r="TI7" s="11"/>
      <c r="TJ7" s="11"/>
      <c r="TK7" s="11"/>
      <c r="TL7" s="11"/>
      <c r="TM7" s="11"/>
      <c r="TN7" s="11"/>
      <c r="TO7" s="11"/>
      <c r="TP7" s="11"/>
      <c r="TQ7" s="11"/>
      <c r="TR7" s="11"/>
      <c r="TS7" s="11"/>
      <c r="TT7" s="11"/>
      <c r="TU7" s="11"/>
      <c r="TV7" s="11"/>
      <c r="TW7" s="11"/>
      <c r="TX7" s="11"/>
      <c r="TY7" s="11"/>
      <c r="TZ7" s="11"/>
      <c r="UA7" s="11"/>
      <c r="UB7" s="11"/>
      <c r="UC7" s="11"/>
      <c r="UD7" s="11"/>
      <c r="UE7" s="11"/>
      <c r="UF7" s="11"/>
      <c r="UG7" s="11"/>
      <c r="UH7" s="11"/>
      <c r="UI7" s="11"/>
      <c r="UJ7" s="11"/>
      <c r="UK7" s="11"/>
      <c r="UL7" s="11"/>
      <c r="UM7" s="11"/>
      <c r="UN7" s="11"/>
      <c r="UO7" s="11"/>
      <c r="UP7" s="11"/>
      <c r="UQ7" s="11"/>
      <c r="UR7" s="11"/>
      <c r="US7" s="11"/>
      <c r="UT7" s="11"/>
      <c r="UU7" s="11"/>
      <c r="UV7" s="11"/>
      <c r="UW7" s="11"/>
      <c r="UX7" s="11"/>
      <c r="UY7" s="11"/>
      <c r="UZ7" s="11"/>
      <c r="VA7" s="11"/>
      <c r="VB7" s="11"/>
      <c r="VC7" s="11"/>
      <c r="VD7" s="11"/>
      <c r="VE7" s="11"/>
      <c r="VF7" s="11"/>
      <c r="VG7" s="11"/>
      <c r="VH7" s="11"/>
      <c r="VI7" s="11"/>
      <c r="VJ7" s="11"/>
      <c r="VK7" s="11"/>
      <c r="VL7" s="11"/>
      <c r="VM7" s="11"/>
      <c r="VN7" s="11"/>
      <c r="VO7" s="11"/>
      <c r="VP7" s="11"/>
      <c r="VQ7" s="11"/>
      <c r="VR7" s="11"/>
      <c r="VS7" s="11"/>
      <c r="VT7" s="11"/>
      <c r="VU7" s="11"/>
      <c r="VV7" s="11"/>
      <c r="VW7" s="11"/>
      <c r="VX7" s="11"/>
      <c r="VY7" s="11"/>
      <c r="VZ7" s="11"/>
      <c r="WA7" s="11"/>
      <c r="WB7" s="11"/>
      <c r="WC7" s="11"/>
      <c r="WD7" s="11"/>
      <c r="WE7" s="11"/>
      <c r="WF7" s="11"/>
      <c r="WG7" s="11"/>
      <c r="WH7" s="11"/>
      <c r="WI7" s="11"/>
      <c r="WJ7" s="11"/>
      <c r="WK7" s="11"/>
      <c r="WL7" s="11"/>
      <c r="WM7" s="11"/>
      <c r="WN7" s="11"/>
      <c r="WO7" s="11"/>
      <c r="WP7" s="11"/>
      <c r="WQ7" s="11"/>
      <c r="WR7" s="11"/>
      <c r="WS7" s="11"/>
      <c r="WT7" s="11"/>
      <c r="WU7" s="11"/>
      <c r="WV7" s="11"/>
      <c r="WW7" s="11"/>
      <c r="WX7" s="11"/>
      <c r="WY7" s="11"/>
      <c r="WZ7" s="11"/>
      <c r="XA7" s="11"/>
      <c r="XB7" s="11"/>
      <c r="XC7" s="11"/>
      <c r="XD7" s="11"/>
      <c r="XE7" s="11"/>
      <c r="XF7" s="11"/>
      <c r="XG7" s="11"/>
      <c r="XH7" s="11"/>
      <c r="XI7" s="11"/>
      <c r="XJ7" s="11"/>
      <c r="XK7" s="11"/>
      <c r="XL7" s="11"/>
      <c r="XM7" s="11"/>
      <c r="XN7" s="11"/>
      <c r="XO7" s="11"/>
      <c r="XP7" s="11"/>
      <c r="XQ7" s="11"/>
      <c r="XR7" s="11"/>
      <c r="XS7" s="11"/>
      <c r="XT7" s="11"/>
      <c r="XU7" s="11"/>
      <c r="XV7" s="11"/>
      <c r="XW7" s="11"/>
      <c r="XX7" s="11"/>
      <c r="XY7" s="11"/>
      <c r="XZ7" s="11"/>
      <c r="YA7" s="11"/>
      <c r="YB7" s="11"/>
      <c r="YC7" s="11"/>
      <c r="YD7" s="11"/>
      <c r="YE7" s="11"/>
      <c r="YF7" s="11"/>
      <c r="YG7" s="11"/>
      <c r="YH7" s="11"/>
      <c r="YI7" s="11"/>
      <c r="YJ7" s="11"/>
      <c r="YK7" s="11"/>
      <c r="YL7" s="11"/>
      <c r="YM7" s="11"/>
      <c r="YN7" s="11"/>
      <c r="YO7" s="11"/>
      <c r="YP7" s="11"/>
      <c r="YQ7" s="11"/>
      <c r="YR7" s="11"/>
      <c r="YS7" s="11"/>
      <c r="YT7" s="11"/>
      <c r="YU7" s="11"/>
      <c r="YV7" s="11"/>
      <c r="YW7" s="11"/>
      <c r="YX7" s="11"/>
      <c r="YY7" s="11"/>
      <c r="YZ7" s="11"/>
      <c r="ZA7" s="11"/>
      <c r="ZB7" s="11"/>
      <c r="ZC7" s="11"/>
      <c r="ZD7" s="11"/>
      <c r="ZE7" s="11"/>
      <c r="ZF7" s="11"/>
      <c r="ZG7" s="11"/>
      <c r="ZH7" s="11"/>
      <c r="ZI7" s="11"/>
      <c r="ZJ7" s="11"/>
      <c r="ZK7" s="11"/>
      <c r="ZL7" s="11"/>
      <c r="ZM7" s="11"/>
      <c r="ZN7" s="11"/>
      <c r="ZO7" s="11"/>
      <c r="ZP7" s="11"/>
      <c r="ZQ7" s="11"/>
      <c r="ZR7" s="11"/>
      <c r="ZS7" s="11"/>
      <c r="ZT7" s="11"/>
      <c r="ZU7" s="11"/>
      <c r="ZV7" s="11"/>
      <c r="ZW7" s="11"/>
      <c r="ZX7" s="11"/>
      <c r="ZY7" s="11"/>
      <c r="ZZ7" s="11"/>
      <c r="AAA7" s="11"/>
      <c r="AAB7" s="11"/>
      <c r="AAC7" s="11"/>
      <c r="AAD7" s="11"/>
      <c r="AAE7" s="11"/>
      <c r="AAF7" s="11"/>
      <c r="AAG7" s="11"/>
      <c r="AAH7" s="11"/>
      <c r="AAI7" s="11"/>
      <c r="AAJ7" s="11"/>
      <c r="AAK7" s="11"/>
      <c r="AAL7" s="11"/>
      <c r="AAM7" s="11"/>
      <c r="AAN7" s="11"/>
      <c r="AAO7" s="11"/>
      <c r="AAP7" s="11"/>
      <c r="AAQ7" s="11"/>
      <c r="AAR7" s="11"/>
      <c r="AAS7" s="11"/>
      <c r="AAT7" s="11"/>
      <c r="AAU7" s="11"/>
      <c r="AAV7" s="11"/>
      <c r="AAW7" s="11"/>
      <c r="AAX7" s="11"/>
      <c r="AAY7" s="11"/>
      <c r="AAZ7" s="11"/>
      <c r="ABA7" s="11"/>
      <c r="ABB7" s="11"/>
      <c r="ABC7" s="11"/>
      <c r="ABD7" s="11"/>
      <c r="ABE7" s="11"/>
      <c r="ABF7" s="11"/>
      <c r="ABG7" s="11"/>
      <c r="ABH7" s="11"/>
      <c r="ABI7" s="11"/>
      <c r="ABJ7" s="11"/>
      <c r="ABK7" s="11"/>
      <c r="ABL7" s="11"/>
      <c r="ABM7" s="11"/>
      <c r="ABN7" s="11"/>
      <c r="ABO7" s="11"/>
      <c r="ABP7" s="11"/>
      <c r="ABQ7" s="11"/>
      <c r="ABR7" s="11"/>
      <c r="ABS7" s="11"/>
      <c r="ABT7" s="11"/>
      <c r="ABU7" s="11"/>
      <c r="ABV7" s="11"/>
      <c r="ABW7" s="11"/>
      <c r="ABX7" s="11"/>
      <c r="ABY7" s="11"/>
      <c r="ABZ7" s="11"/>
      <c r="ACA7" s="11"/>
      <c r="ACB7" s="11"/>
      <c r="ACC7" s="11"/>
      <c r="ACD7" s="11"/>
      <c r="ACE7" s="11"/>
      <c r="ACF7" s="11"/>
      <c r="ACG7" s="11"/>
      <c r="ACH7" s="11"/>
      <c r="ACI7" s="11"/>
      <c r="ACJ7" s="11"/>
      <c r="ACK7" s="11"/>
      <c r="ACL7" s="11"/>
      <c r="ACM7" s="11"/>
      <c r="ACN7" s="11"/>
      <c r="ACO7" s="11"/>
      <c r="ACP7" s="11"/>
      <c r="ACQ7" s="11"/>
      <c r="ACR7" s="11"/>
      <c r="ACS7" s="11"/>
      <c r="ACT7" s="11"/>
      <c r="ACU7" s="11"/>
      <c r="ACV7" s="11"/>
      <c r="ACW7" s="11"/>
      <c r="ACX7" s="11"/>
      <c r="ACY7" s="11"/>
      <c r="ACZ7" s="11"/>
      <c r="ADA7" s="11"/>
      <c r="ADB7" s="11"/>
      <c r="ADC7" s="11"/>
      <c r="ADD7" s="11"/>
      <c r="ADE7" s="11"/>
      <c r="ADF7" s="11"/>
      <c r="ADG7" s="11"/>
      <c r="ADH7" s="11"/>
      <c r="ADI7" s="11"/>
      <c r="ADJ7" s="11"/>
      <c r="ADK7" s="11"/>
      <c r="ADL7" s="11"/>
      <c r="ADM7" s="11"/>
      <c r="ADN7" s="11"/>
      <c r="ADO7" s="11"/>
      <c r="ADP7" s="11"/>
      <c r="ADQ7" s="11"/>
      <c r="ADR7" s="11"/>
      <c r="ADS7" s="11"/>
      <c r="ADT7" s="11"/>
      <c r="ADU7" s="11"/>
      <c r="ADV7" s="11"/>
      <c r="ADW7" s="11"/>
      <c r="ADX7" s="11"/>
      <c r="ADY7" s="11"/>
      <c r="ADZ7" s="11"/>
      <c r="AEA7" s="11"/>
      <c r="AEB7" s="11"/>
      <c r="AEC7" s="11"/>
      <c r="AED7" s="11"/>
      <c r="AEE7" s="11"/>
      <c r="AEF7" s="11"/>
      <c r="AEG7" s="11"/>
      <c r="AEH7" s="11"/>
      <c r="AEI7" s="11"/>
      <c r="AEJ7" s="11"/>
      <c r="AEK7" s="11"/>
      <c r="AEL7" s="11"/>
      <c r="AEM7" s="11"/>
      <c r="AEN7" s="11"/>
      <c r="AEO7" s="11"/>
      <c r="AEP7" s="11"/>
      <c r="AEQ7" s="11"/>
      <c r="AER7" s="11"/>
      <c r="AES7" s="11"/>
      <c r="AET7" s="11"/>
      <c r="AEU7" s="11"/>
      <c r="AEV7" s="11"/>
      <c r="AEW7" s="11"/>
      <c r="AEX7" s="11"/>
      <c r="AEY7" s="11"/>
      <c r="AEZ7" s="11"/>
      <c r="AFA7" s="11"/>
      <c r="AFB7" s="11"/>
      <c r="AFC7" s="11"/>
      <c r="AFD7" s="11"/>
      <c r="AFE7" s="11"/>
      <c r="AFF7" s="11"/>
      <c r="AFG7" s="11"/>
      <c r="AFH7" s="11"/>
      <c r="AFI7" s="11"/>
      <c r="AFJ7" s="11"/>
      <c r="AFK7" s="11"/>
      <c r="AFL7" s="11"/>
      <c r="AFM7" s="11"/>
      <c r="AFN7" s="11"/>
      <c r="AFO7" s="11"/>
      <c r="AFP7" s="11"/>
      <c r="AFQ7" s="11"/>
      <c r="AFR7" s="11"/>
      <c r="AFS7" s="11"/>
      <c r="AFT7" s="11"/>
      <c r="AFU7" s="11"/>
      <c r="AFV7" s="11"/>
      <c r="AFW7" s="11"/>
      <c r="AFX7" s="11"/>
      <c r="AFY7" s="11"/>
      <c r="AFZ7" s="11"/>
      <c r="AGA7" s="11"/>
      <c r="AGB7" s="11"/>
      <c r="AGC7" s="11"/>
      <c r="AGD7" s="11"/>
      <c r="AGE7" s="11"/>
      <c r="AGF7" s="11"/>
      <c r="AGG7" s="11"/>
      <c r="AGH7" s="11"/>
      <c r="AGI7" s="11"/>
      <c r="AGJ7" s="11"/>
      <c r="AGK7" s="11"/>
      <c r="AGL7" s="11"/>
      <c r="AGM7" s="11"/>
      <c r="AGN7" s="11"/>
      <c r="AGO7" s="11"/>
      <c r="AGP7" s="11"/>
      <c r="AGQ7" s="11"/>
      <c r="AGR7" s="11"/>
      <c r="AGS7" s="11"/>
      <c r="AGT7" s="11"/>
      <c r="AGU7" s="11"/>
      <c r="AGV7" s="11"/>
      <c r="AGW7" s="11"/>
      <c r="AGX7" s="11"/>
      <c r="AGY7" s="11"/>
      <c r="AGZ7" s="11"/>
      <c r="AHA7" s="11"/>
      <c r="AHB7" s="11"/>
      <c r="AHC7" s="11"/>
      <c r="AHD7" s="11"/>
      <c r="AHE7" s="11"/>
      <c r="AHF7" s="11"/>
      <c r="AHG7" s="11"/>
      <c r="AHH7" s="11"/>
      <c r="AHI7" s="11"/>
      <c r="AHJ7" s="11"/>
      <c r="AHK7" s="11"/>
      <c r="AHL7" s="11"/>
      <c r="AHM7" s="11"/>
      <c r="AHN7" s="11"/>
      <c r="AHO7" s="11"/>
      <c r="AHP7" s="11"/>
      <c r="AHQ7" s="11"/>
      <c r="AHR7" s="11"/>
      <c r="AHS7" s="11"/>
      <c r="AHT7" s="11"/>
      <c r="AHU7" s="11"/>
      <c r="AHV7" s="11"/>
      <c r="AHW7" s="11"/>
      <c r="AHX7" s="11"/>
      <c r="AHY7" s="11"/>
      <c r="AHZ7" s="11"/>
      <c r="AIA7" s="11"/>
      <c r="AIB7" s="11"/>
      <c r="AIC7" s="11"/>
      <c r="AID7" s="11"/>
      <c r="AIE7" s="11"/>
      <c r="AIF7" s="11"/>
      <c r="AIG7" s="11"/>
      <c r="AIH7" s="11"/>
      <c r="AII7" s="11"/>
      <c r="AIJ7" s="11"/>
      <c r="AIK7" s="11"/>
      <c r="AIL7" s="11"/>
      <c r="AIM7" s="11"/>
      <c r="AIN7" s="11"/>
      <c r="AIO7" s="11"/>
      <c r="AIP7" s="11"/>
      <c r="AIQ7" s="11"/>
      <c r="AIR7" s="11"/>
      <c r="AIS7" s="11"/>
      <c r="AIT7" s="11"/>
      <c r="AIU7" s="11"/>
      <c r="AIV7" s="11"/>
      <c r="AIW7" s="11"/>
      <c r="AIX7" s="11"/>
      <c r="AIY7" s="11"/>
      <c r="AIZ7" s="11"/>
      <c r="AJA7" s="11"/>
      <c r="AJB7" s="11"/>
      <c r="AJC7" s="11"/>
      <c r="AJD7" s="11"/>
      <c r="AJE7" s="11"/>
      <c r="AJF7" s="11"/>
      <c r="AJG7" s="11"/>
      <c r="AJH7" s="11"/>
      <c r="AJI7" s="11"/>
      <c r="AJJ7" s="11"/>
      <c r="AJK7" s="11"/>
      <c r="AJL7" s="11"/>
      <c r="AJM7" s="11"/>
      <c r="AJN7" s="11"/>
      <c r="AJO7" s="11"/>
      <c r="AJP7" s="11"/>
      <c r="AJQ7" s="11"/>
      <c r="AJR7" s="11"/>
      <c r="AJS7" s="11"/>
      <c r="AJT7" s="11"/>
      <c r="AJU7" s="11"/>
      <c r="AJV7" s="11"/>
      <c r="AJW7" s="11"/>
      <c r="AJX7" s="11"/>
      <c r="AJY7" s="11"/>
      <c r="AJZ7" s="11"/>
      <c r="AKA7" s="11"/>
      <c r="AKB7" s="11"/>
      <c r="AKC7" s="11"/>
      <c r="AKD7" s="11"/>
      <c r="AKE7" s="11"/>
      <c r="AKF7" s="11"/>
      <c r="AKG7" s="11"/>
      <c r="AKH7" s="11"/>
      <c r="AKI7" s="11"/>
      <c r="AKJ7" s="11"/>
      <c r="AKK7" s="11"/>
      <c r="AKL7" s="11"/>
      <c r="AKM7" s="11"/>
      <c r="AKN7" s="11"/>
      <c r="AKO7" s="11"/>
      <c r="AKP7" s="11"/>
      <c r="AKQ7" s="11"/>
      <c r="AKR7" s="11"/>
      <c r="AKS7" s="11"/>
      <c r="AKT7" s="11"/>
      <c r="AKU7" s="11"/>
      <c r="AKV7" s="11"/>
      <c r="AKW7" s="11"/>
      <c r="AKX7" s="11"/>
      <c r="AKY7" s="11"/>
      <c r="AKZ7" s="11"/>
      <c r="ALA7" s="11"/>
      <c r="ALB7" s="11"/>
      <c r="ALC7" s="11"/>
      <c r="ALD7" s="11"/>
      <c r="ALE7" s="11"/>
      <c r="ALF7" s="11"/>
      <c r="ALG7" s="11"/>
      <c r="ALH7" s="11"/>
      <c r="ALI7" s="11"/>
      <c r="ALJ7" s="11"/>
      <c r="ALK7" s="11"/>
      <c r="ALL7" s="11"/>
      <c r="ALM7" s="11"/>
      <c r="ALN7" s="11"/>
      <c r="ALO7" s="11"/>
      <c r="ALP7" s="11"/>
      <c r="ALQ7" s="11"/>
      <c r="ALR7" s="11"/>
      <c r="ALS7" s="11"/>
      <c r="ALT7" s="11"/>
      <c r="ALU7" s="11"/>
      <c r="ALV7" s="11"/>
      <c r="ALW7" s="11"/>
      <c r="ALX7" s="11"/>
      <c r="ALY7" s="11"/>
      <c r="ALZ7" s="11"/>
      <c r="AMA7" s="11"/>
      <c r="AMB7" s="11"/>
      <c r="AMC7" s="11"/>
      <c r="AMD7" s="11"/>
      <c r="AME7" s="11"/>
      <c r="AMF7" s="11"/>
      <c r="AMG7" s="11"/>
      <c r="AMH7" s="11"/>
      <c r="AMI7" s="11"/>
      <c r="AMJ7" s="11"/>
      <c r="AMK7" s="11"/>
      <c r="AML7" s="11"/>
      <c r="AMM7" s="11"/>
      <c r="AMN7" s="11"/>
      <c r="AMO7" s="11"/>
      <c r="AMP7" s="11"/>
      <c r="AMQ7" s="11"/>
      <c r="AMR7" s="11"/>
      <c r="AMS7" s="11"/>
      <c r="AMT7" s="11"/>
      <c r="AMU7" s="11"/>
      <c r="AMV7" s="11"/>
      <c r="AMW7" s="11"/>
      <c r="AMX7" s="11"/>
      <c r="AMY7" s="11"/>
      <c r="AMZ7" s="11"/>
      <c r="ANA7" s="11"/>
      <c r="ANB7" s="11"/>
      <c r="ANC7" s="11"/>
      <c r="AND7" s="11"/>
      <c r="ANE7" s="11"/>
      <c r="ANF7" s="11"/>
      <c r="ANG7" s="11"/>
      <c r="ANH7" s="11"/>
      <c r="ANI7" s="11"/>
      <c r="ANJ7" s="11"/>
      <c r="ANK7" s="11"/>
      <c r="ANL7" s="11"/>
      <c r="ANM7" s="11"/>
      <c r="ANN7" s="11"/>
      <c r="ANO7" s="11"/>
      <c r="ANP7" s="11"/>
      <c r="ANQ7" s="11"/>
      <c r="ANR7" s="11"/>
      <c r="ANS7" s="11"/>
      <c r="ANT7" s="11"/>
      <c r="ANU7" s="11"/>
      <c r="ANV7" s="11"/>
      <c r="ANW7" s="11"/>
      <c r="ANX7" s="11"/>
      <c r="ANY7" s="11"/>
      <c r="ANZ7" s="11"/>
      <c r="AOA7" s="11"/>
      <c r="AOB7" s="11"/>
      <c r="AOC7" s="11"/>
      <c r="AOD7" s="11"/>
      <c r="AOE7" s="11"/>
      <c r="AOF7" s="11"/>
      <c r="AOG7" s="11"/>
      <c r="AOH7" s="11"/>
      <c r="AOI7" s="11"/>
      <c r="AOJ7" s="11"/>
      <c r="AOK7" s="11"/>
      <c r="AOL7" s="11"/>
      <c r="AOM7" s="11"/>
      <c r="AON7" s="11"/>
      <c r="AOO7" s="11"/>
      <c r="AOP7" s="11"/>
      <c r="AOQ7" s="11"/>
      <c r="AOR7" s="11"/>
      <c r="AOS7" s="11"/>
      <c r="AOT7" s="11"/>
      <c r="AOU7" s="11"/>
      <c r="AOV7" s="11"/>
      <c r="AOW7" s="11"/>
      <c r="AOX7" s="11"/>
      <c r="AOY7" s="11"/>
      <c r="AOZ7" s="11"/>
      <c r="APA7" s="11"/>
      <c r="APB7" s="11"/>
      <c r="APC7" s="11"/>
      <c r="APD7" s="11"/>
      <c r="APE7" s="11"/>
      <c r="APF7" s="11"/>
      <c r="APG7" s="11"/>
      <c r="APH7" s="11"/>
      <c r="API7" s="11"/>
      <c r="APJ7" s="11"/>
      <c r="APK7" s="11"/>
      <c r="APL7" s="11"/>
      <c r="APM7" s="11"/>
      <c r="APN7" s="11"/>
      <c r="APO7" s="11"/>
      <c r="APP7" s="11"/>
      <c r="APQ7" s="11"/>
      <c r="APR7" s="11"/>
      <c r="APS7" s="11"/>
      <c r="APT7" s="11"/>
      <c r="APU7" s="11"/>
      <c r="APV7" s="11"/>
      <c r="APW7" s="11"/>
      <c r="APX7" s="11"/>
      <c r="APY7" s="11"/>
      <c r="APZ7" s="11"/>
      <c r="AQA7" s="11"/>
      <c r="AQB7" s="11"/>
      <c r="AQC7" s="11"/>
      <c r="AQD7" s="11"/>
      <c r="AQE7" s="11"/>
      <c r="AQF7" s="11"/>
      <c r="AQG7" s="11"/>
      <c r="AQH7" s="11"/>
      <c r="AQI7" s="11"/>
      <c r="AQJ7" s="11"/>
      <c r="AQK7" s="11"/>
      <c r="AQL7" s="11"/>
      <c r="AQM7" s="11"/>
      <c r="AQN7" s="11"/>
      <c r="AQO7" s="11"/>
      <c r="AQP7" s="11"/>
      <c r="AQQ7" s="11"/>
      <c r="AQR7" s="11"/>
      <c r="AQS7" s="11"/>
      <c r="AQT7" s="11"/>
      <c r="AQU7" s="11"/>
      <c r="AQV7" s="11"/>
      <c r="AQW7" s="11"/>
      <c r="AQX7" s="11"/>
      <c r="AQY7" s="11"/>
      <c r="AQZ7" s="11"/>
      <c r="ARA7" s="11"/>
      <c r="ARB7" s="11"/>
      <c r="ARC7" s="11"/>
      <c r="ARD7" s="11"/>
      <c r="ARE7" s="11"/>
      <c r="ARF7" s="11"/>
      <c r="ARG7" s="11"/>
      <c r="ARH7" s="11"/>
      <c r="ARI7" s="11"/>
      <c r="ARJ7" s="11"/>
      <c r="ARK7" s="11"/>
      <c r="ARL7" s="11"/>
      <c r="ARM7" s="11"/>
      <c r="ARN7" s="11"/>
      <c r="ARO7" s="11"/>
      <c r="ARP7" s="11"/>
      <c r="ARQ7" s="11"/>
      <c r="ARR7" s="11"/>
      <c r="ARS7" s="11"/>
      <c r="ART7" s="11"/>
      <c r="ARU7" s="11"/>
      <c r="ARV7" s="11"/>
      <c r="ARW7" s="11"/>
      <c r="ARX7" s="11"/>
      <c r="ARY7" s="11"/>
      <c r="ARZ7" s="11"/>
      <c r="ASA7" s="11"/>
      <c r="ASB7" s="11"/>
      <c r="ASC7" s="11"/>
      <c r="ASD7" s="11"/>
      <c r="ASE7" s="11"/>
      <c r="ASF7" s="11"/>
      <c r="ASG7" s="11"/>
      <c r="ASH7" s="11"/>
      <c r="ASI7" s="11"/>
      <c r="ASJ7" s="11"/>
      <c r="ASK7" s="11"/>
      <c r="ASL7" s="11"/>
      <c r="ASM7" s="11"/>
      <c r="ASN7" s="11"/>
      <c r="ASO7" s="11"/>
      <c r="ASP7" s="11"/>
      <c r="ASQ7" s="11"/>
      <c r="ASR7" s="11"/>
      <c r="ASS7" s="11"/>
      <c r="AST7" s="11"/>
      <c r="ASU7" s="11"/>
      <c r="ASV7" s="11"/>
      <c r="ASW7" s="11"/>
      <c r="ASX7" s="11"/>
      <c r="ASY7" s="11"/>
      <c r="ASZ7" s="11"/>
      <c r="ATA7" s="11"/>
      <c r="ATB7" s="11"/>
      <c r="ATC7" s="11"/>
      <c r="ATD7" s="11"/>
      <c r="ATE7" s="11"/>
      <c r="ATF7" s="11"/>
      <c r="ATG7" s="11"/>
      <c r="ATH7" s="11"/>
      <c r="ATI7" s="11"/>
      <c r="ATJ7" s="11"/>
      <c r="ATK7" s="11"/>
      <c r="ATL7" s="11"/>
      <c r="ATM7" s="11"/>
      <c r="ATN7" s="11"/>
      <c r="ATO7" s="11"/>
      <c r="ATP7" s="11"/>
      <c r="ATQ7" s="11"/>
      <c r="ATR7" s="11"/>
      <c r="ATS7" s="11"/>
      <c r="ATT7" s="11"/>
      <c r="ATU7" s="11"/>
      <c r="ATV7" s="11"/>
      <c r="ATW7" s="11"/>
      <c r="ATX7" s="11"/>
      <c r="ATY7" s="11"/>
      <c r="ATZ7" s="11"/>
      <c r="AUA7" s="11"/>
      <c r="AUB7" s="11"/>
      <c r="AUC7" s="11"/>
      <c r="AUD7" s="11"/>
      <c r="AUE7" s="11"/>
      <c r="AUF7" s="11"/>
      <c r="AUG7" s="11"/>
      <c r="AUH7" s="11"/>
      <c r="AUI7" s="11"/>
      <c r="AUJ7" s="11"/>
      <c r="AUK7" s="11"/>
      <c r="AUL7" s="11"/>
      <c r="AUM7" s="11"/>
      <c r="AUN7" s="11"/>
      <c r="AUO7" s="11"/>
      <c r="AUP7" s="11"/>
      <c r="AUQ7" s="11"/>
      <c r="AUR7" s="11"/>
      <c r="AUS7" s="11"/>
      <c r="AUT7" s="11"/>
      <c r="AUU7" s="11"/>
      <c r="AUV7" s="11"/>
      <c r="AUW7" s="11"/>
      <c r="AUX7" s="11"/>
      <c r="AUY7" s="11"/>
      <c r="AUZ7" s="11"/>
      <c r="AVA7" s="11"/>
      <c r="AVB7" s="11"/>
      <c r="AVC7" s="11"/>
      <c r="AVD7" s="11"/>
      <c r="AVE7" s="11"/>
      <c r="AVF7" s="11"/>
      <c r="AVG7" s="11"/>
      <c r="AVH7" s="11"/>
      <c r="AVI7" s="11"/>
      <c r="AVJ7" s="11"/>
      <c r="AVK7" s="11"/>
      <c r="AVL7" s="11"/>
      <c r="AVM7" s="11"/>
      <c r="AVN7" s="11"/>
      <c r="AVO7" s="11"/>
      <c r="AVP7" s="11"/>
      <c r="AVQ7" s="11"/>
      <c r="AVR7" s="11"/>
      <c r="AVS7" s="11"/>
      <c r="AVT7" s="11"/>
      <c r="AVU7" s="11"/>
      <c r="AVV7" s="11"/>
      <c r="AVW7" s="11"/>
      <c r="AVX7" s="11"/>
      <c r="AVY7" s="11"/>
      <c r="AVZ7" s="11"/>
      <c r="AWA7" s="11"/>
      <c r="AWB7" s="11"/>
      <c r="AWC7" s="11"/>
      <c r="AWD7" s="11"/>
      <c r="AWE7" s="11"/>
      <c r="AWF7" s="11"/>
      <c r="AWG7" s="11"/>
      <c r="AWH7" s="11"/>
      <c r="AWI7" s="11"/>
      <c r="AWJ7" s="11"/>
      <c r="AWK7" s="11"/>
      <c r="AWL7" s="11"/>
      <c r="AWM7" s="11"/>
      <c r="AWN7" s="11"/>
      <c r="AWO7" s="11"/>
      <c r="AWP7" s="11"/>
      <c r="AWQ7" s="11"/>
      <c r="AWR7" s="11"/>
      <c r="AWS7" s="11"/>
      <c r="AWT7" s="11"/>
      <c r="AWU7" s="11"/>
      <c r="AWV7" s="11"/>
      <c r="AWW7" s="11"/>
      <c r="AWX7" s="11"/>
      <c r="AWY7" s="11"/>
      <c r="AWZ7" s="11"/>
      <c r="AXA7" s="11"/>
      <c r="AXB7" s="11"/>
      <c r="AXC7" s="11"/>
      <c r="AXD7" s="11"/>
      <c r="AXE7" s="11"/>
      <c r="AXF7" s="11"/>
      <c r="AXG7" s="11"/>
      <c r="AXH7" s="11"/>
      <c r="AXI7" s="11"/>
      <c r="AXJ7" s="11"/>
      <c r="AXK7" s="11"/>
      <c r="AXL7" s="11"/>
      <c r="AXM7" s="11"/>
      <c r="AXN7" s="11"/>
      <c r="AXO7" s="11"/>
      <c r="AXP7" s="11"/>
      <c r="AXQ7" s="11"/>
      <c r="AXR7" s="11"/>
      <c r="AXS7" s="11"/>
      <c r="AXT7" s="11"/>
      <c r="AXU7" s="11"/>
      <c r="AXV7" s="11"/>
      <c r="AXW7" s="11"/>
      <c r="AXX7" s="11"/>
      <c r="AXY7" s="11"/>
      <c r="AXZ7" s="11"/>
      <c r="AYA7" s="11"/>
      <c r="AYB7" s="11"/>
      <c r="AYC7" s="11"/>
      <c r="AYD7" s="11"/>
      <c r="AYE7" s="11"/>
      <c r="AYF7" s="11"/>
      <c r="AYG7" s="11"/>
      <c r="AYH7" s="11"/>
      <c r="AYI7" s="11"/>
      <c r="AYJ7" s="11"/>
      <c r="AYK7" s="11"/>
      <c r="AYL7" s="11"/>
      <c r="AYM7" s="11"/>
      <c r="AYN7" s="11"/>
      <c r="AYO7" s="11"/>
      <c r="AYP7" s="11"/>
      <c r="AYQ7" s="11"/>
      <c r="AYR7" s="11"/>
      <c r="AYS7" s="11"/>
      <c r="AYT7" s="11"/>
      <c r="AYU7" s="11"/>
      <c r="AYV7" s="11"/>
      <c r="AYW7" s="11"/>
      <c r="AYX7" s="11"/>
      <c r="AYY7" s="11"/>
      <c r="AYZ7" s="11"/>
      <c r="AZA7" s="11"/>
      <c r="AZB7" s="11"/>
      <c r="AZC7" s="11"/>
      <c r="AZD7" s="11"/>
      <c r="AZE7" s="11"/>
      <c r="AZF7" s="11"/>
      <c r="AZG7" s="11"/>
      <c r="AZH7" s="11"/>
      <c r="AZI7" s="11"/>
      <c r="AZJ7" s="11"/>
      <c r="AZK7" s="11"/>
      <c r="AZL7" s="11"/>
      <c r="AZM7" s="11"/>
      <c r="AZN7" s="11"/>
      <c r="AZO7" s="11"/>
      <c r="AZP7" s="11"/>
      <c r="AZQ7" s="11"/>
      <c r="AZR7" s="11"/>
      <c r="AZS7" s="11"/>
      <c r="AZT7" s="11"/>
      <c r="AZU7" s="11"/>
      <c r="AZV7" s="11"/>
      <c r="AZW7" s="11"/>
      <c r="AZX7" s="11"/>
      <c r="AZY7" s="11"/>
      <c r="AZZ7" s="11"/>
      <c r="BAA7" s="11"/>
      <c r="BAB7" s="11"/>
      <c r="BAC7" s="11"/>
      <c r="BAD7" s="11"/>
      <c r="BAE7" s="11"/>
      <c r="BAF7" s="11"/>
      <c r="BAG7" s="11"/>
      <c r="BAH7" s="11"/>
      <c r="BAI7" s="11"/>
      <c r="BAJ7" s="11"/>
      <c r="BAK7" s="11"/>
      <c r="BAL7" s="11"/>
      <c r="BAM7" s="11"/>
      <c r="BAN7" s="11"/>
      <c r="BAO7" s="11"/>
      <c r="BAP7" s="11"/>
      <c r="BAQ7" s="11"/>
      <c r="BAR7" s="11"/>
      <c r="BAS7" s="11"/>
      <c r="BAT7" s="11"/>
      <c r="BAU7" s="11"/>
      <c r="BAV7" s="11"/>
      <c r="BAW7" s="11"/>
      <c r="BAX7" s="11"/>
      <c r="BAY7" s="11"/>
      <c r="BAZ7" s="11"/>
      <c r="BBA7" s="11"/>
      <c r="BBB7" s="11"/>
      <c r="BBC7" s="11"/>
      <c r="BBD7" s="11"/>
      <c r="BBE7" s="11"/>
      <c r="BBF7" s="11"/>
      <c r="BBG7" s="11"/>
      <c r="BBH7" s="11"/>
      <c r="BBI7" s="11"/>
      <c r="BBJ7" s="11"/>
      <c r="BBK7" s="11"/>
      <c r="BBL7" s="11"/>
      <c r="BBM7" s="11"/>
      <c r="BBN7" s="11"/>
      <c r="BBO7" s="11"/>
      <c r="BBP7" s="11"/>
      <c r="BBQ7" s="11"/>
      <c r="BBR7" s="11"/>
      <c r="BBS7" s="11"/>
      <c r="BBT7" s="11"/>
      <c r="BBU7" s="11"/>
      <c r="BBV7" s="11"/>
      <c r="BBW7" s="11"/>
      <c r="BBX7" s="11"/>
      <c r="BBY7" s="11"/>
      <c r="BBZ7" s="11"/>
      <c r="BCA7" s="11"/>
      <c r="BCB7" s="11"/>
      <c r="BCC7" s="11"/>
      <c r="BCD7" s="11"/>
      <c r="BCE7" s="11"/>
      <c r="BCF7" s="11"/>
      <c r="BCG7" s="11"/>
      <c r="BCH7" s="11"/>
      <c r="BCI7" s="11"/>
      <c r="BCJ7" s="11"/>
      <c r="BCK7" s="11"/>
      <c r="BCL7" s="11"/>
      <c r="BCM7" s="11"/>
      <c r="BCN7" s="11"/>
      <c r="BCO7" s="11"/>
      <c r="BCP7" s="11"/>
      <c r="BCQ7" s="11"/>
      <c r="BCR7" s="11"/>
      <c r="BCS7" s="11"/>
      <c r="BCT7" s="11"/>
      <c r="BCU7" s="11"/>
      <c r="BCV7" s="11"/>
      <c r="BCW7" s="11"/>
      <c r="BCX7" s="11"/>
      <c r="BCY7" s="11"/>
      <c r="BCZ7" s="11"/>
      <c r="BDA7" s="11"/>
      <c r="BDB7" s="11"/>
      <c r="BDC7" s="11"/>
      <c r="BDD7" s="11"/>
      <c r="BDE7" s="11"/>
      <c r="BDF7" s="11"/>
      <c r="BDG7" s="11"/>
      <c r="BDH7" s="11"/>
      <c r="BDI7" s="11"/>
      <c r="BDJ7" s="11"/>
      <c r="BDK7" s="11"/>
      <c r="BDL7" s="11"/>
      <c r="BDM7" s="11"/>
      <c r="BDN7" s="11"/>
      <c r="BDO7" s="11"/>
      <c r="BDP7" s="11"/>
      <c r="BDQ7" s="11"/>
      <c r="BDR7" s="11"/>
      <c r="BDS7" s="11"/>
      <c r="BDT7" s="11"/>
      <c r="BDU7" s="11"/>
      <c r="BDV7" s="11"/>
      <c r="BDW7" s="11"/>
      <c r="BDX7" s="11"/>
      <c r="BDY7" s="11"/>
      <c r="BDZ7" s="11"/>
      <c r="BEA7" s="11"/>
      <c r="BEB7" s="11"/>
      <c r="BEC7" s="11"/>
      <c r="BED7" s="11"/>
      <c r="BEE7" s="11"/>
      <c r="BEF7" s="11"/>
      <c r="BEG7" s="11"/>
      <c r="BEH7" s="11"/>
      <c r="BEI7" s="11"/>
      <c r="BEJ7" s="11"/>
      <c r="BEK7" s="11"/>
      <c r="BEL7" s="11"/>
      <c r="BEM7" s="11"/>
      <c r="BEN7" s="11"/>
      <c r="BEO7" s="11"/>
      <c r="BEP7" s="11"/>
      <c r="BEQ7" s="11"/>
      <c r="BER7" s="11"/>
      <c r="BES7" s="11"/>
      <c r="BET7" s="11"/>
      <c r="BEU7" s="11"/>
      <c r="BEV7" s="11"/>
      <c r="BEW7" s="11"/>
      <c r="BEX7" s="11"/>
      <c r="BEY7" s="11"/>
      <c r="BEZ7" s="11"/>
      <c r="BFA7" s="11"/>
      <c r="BFB7" s="11"/>
      <c r="BFC7" s="11"/>
      <c r="BFD7" s="11"/>
      <c r="BFE7" s="11"/>
      <c r="BFF7" s="11"/>
      <c r="BFG7" s="11"/>
      <c r="BFH7" s="11"/>
      <c r="BFI7" s="11"/>
      <c r="BFJ7" s="11"/>
      <c r="BFK7" s="11"/>
      <c r="BFL7" s="11"/>
      <c r="BFM7" s="11"/>
      <c r="BFN7" s="11"/>
      <c r="BFO7" s="11"/>
      <c r="BFP7" s="11"/>
      <c r="BFQ7" s="11"/>
      <c r="BFR7" s="11"/>
      <c r="BFS7" s="11"/>
      <c r="BFT7" s="11"/>
      <c r="BFU7" s="11"/>
      <c r="BFV7" s="11"/>
      <c r="BFW7" s="11"/>
      <c r="BFX7" s="11"/>
      <c r="BFY7" s="11"/>
      <c r="BFZ7" s="11"/>
      <c r="BGA7" s="11"/>
      <c r="BGB7" s="11"/>
      <c r="BGC7" s="11"/>
      <c r="BGD7" s="11"/>
      <c r="BGE7" s="11"/>
      <c r="BGF7" s="11"/>
      <c r="BGG7" s="11"/>
      <c r="BGH7" s="11"/>
      <c r="BGI7" s="11"/>
      <c r="BGJ7" s="11"/>
      <c r="BGK7" s="11"/>
      <c r="BGL7" s="11"/>
      <c r="BGM7" s="11"/>
      <c r="BGN7" s="11"/>
      <c r="BGO7" s="11"/>
      <c r="BGP7" s="11"/>
      <c r="BGQ7" s="11"/>
      <c r="BGR7" s="11"/>
      <c r="BGS7" s="11"/>
      <c r="BGT7" s="11"/>
      <c r="BGU7" s="11"/>
      <c r="BGV7" s="11"/>
      <c r="BGW7" s="11"/>
      <c r="BGX7" s="11"/>
      <c r="BGY7" s="11"/>
      <c r="BGZ7" s="11"/>
      <c r="BHA7" s="11"/>
      <c r="BHB7" s="11"/>
      <c r="BHC7" s="11"/>
      <c r="BHD7" s="11"/>
      <c r="BHE7" s="11"/>
      <c r="BHF7" s="11"/>
      <c r="BHG7" s="11"/>
      <c r="BHH7" s="11"/>
      <c r="BHI7" s="11"/>
      <c r="BHJ7" s="11"/>
      <c r="BHK7" s="11"/>
      <c r="BHL7" s="11"/>
      <c r="BHM7" s="11"/>
      <c r="BHN7" s="11"/>
      <c r="BHO7" s="11"/>
      <c r="BHP7" s="11"/>
      <c r="BHQ7" s="11"/>
      <c r="BHR7" s="11"/>
      <c r="BHS7" s="11"/>
      <c r="BHT7" s="11"/>
      <c r="BHU7" s="11"/>
      <c r="BHV7" s="11"/>
      <c r="BHW7" s="11"/>
      <c r="BHX7" s="11"/>
      <c r="BHY7" s="11"/>
      <c r="BHZ7" s="11"/>
      <c r="BIA7" s="11"/>
      <c r="BIB7" s="11"/>
      <c r="BIC7" s="11"/>
      <c r="BID7" s="11"/>
      <c r="BIE7" s="11"/>
      <c r="BIF7" s="11"/>
      <c r="BIG7" s="11"/>
      <c r="BIH7" s="11"/>
      <c r="BII7" s="11"/>
      <c r="BIJ7" s="11"/>
      <c r="BIK7" s="11"/>
      <c r="BIL7" s="11"/>
      <c r="BIM7" s="11"/>
      <c r="BIN7" s="11"/>
      <c r="BIO7" s="11"/>
      <c r="BIP7" s="11"/>
      <c r="BIQ7" s="11"/>
      <c r="BIR7" s="11"/>
      <c r="BIS7" s="11"/>
      <c r="BIT7" s="11"/>
      <c r="BIU7" s="11"/>
      <c r="BIV7" s="11"/>
      <c r="BIW7" s="11"/>
      <c r="BIX7" s="11"/>
      <c r="BIY7" s="11"/>
      <c r="BIZ7" s="11"/>
      <c r="BJA7" s="11"/>
      <c r="BJB7" s="11"/>
      <c r="BJC7" s="11"/>
      <c r="BJD7" s="11"/>
      <c r="BJE7" s="11"/>
      <c r="BJF7" s="11"/>
      <c r="BJG7" s="11"/>
      <c r="BJH7" s="11"/>
      <c r="BJI7" s="11"/>
      <c r="BJJ7" s="11"/>
      <c r="BJK7" s="11"/>
      <c r="BJL7" s="11"/>
      <c r="BJM7" s="11"/>
      <c r="BJN7" s="11"/>
      <c r="BJO7" s="11"/>
      <c r="BJP7" s="11"/>
      <c r="BJQ7" s="11"/>
      <c r="BJR7" s="11"/>
      <c r="BJS7" s="11"/>
      <c r="BJT7" s="11"/>
      <c r="BJU7" s="11"/>
      <c r="BJV7" s="11"/>
      <c r="BJW7" s="11"/>
      <c r="BJX7" s="11"/>
      <c r="BJY7" s="11"/>
      <c r="BJZ7" s="11"/>
      <c r="BKA7" s="11"/>
      <c r="BKB7" s="11"/>
      <c r="BKC7" s="11"/>
      <c r="BKD7" s="11"/>
      <c r="BKE7" s="11"/>
      <c r="BKF7" s="11"/>
      <c r="BKG7" s="11"/>
      <c r="BKH7" s="11"/>
      <c r="BKI7" s="11"/>
      <c r="BKJ7" s="11"/>
      <c r="BKK7" s="11"/>
      <c r="BKL7" s="11"/>
      <c r="BKM7" s="11"/>
      <c r="BKN7" s="11"/>
      <c r="BKO7" s="11"/>
      <c r="BKP7" s="11"/>
      <c r="BKQ7" s="11"/>
      <c r="BKR7" s="11"/>
      <c r="BKS7" s="11"/>
      <c r="BKT7" s="11"/>
      <c r="BKU7" s="11"/>
      <c r="BKV7" s="11"/>
      <c r="BKW7" s="11"/>
      <c r="BKX7" s="11"/>
      <c r="BKY7" s="11"/>
      <c r="BKZ7" s="11"/>
      <c r="BLA7" s="11"/>
      <c r="BLB7" s="11"/>
      <c r="BLC7" s="11"/>
      <c r="BLD7" s="11"/>
      <c r="BLE7" s="11"/>
      <c r="BLF7" s="11"/>
      <c r="BLG7" s="11"/>
      <c r="BLH7" s="11"/>
      <c r="BLI7" s="11"/>
      <c r="BLJ7" s="11"/>
      <c r="BLK7" s="11"/>
      <c r="BLL7" s="11"/>
      <c r="BLM7" s="11"/>
      <c r="BLN7" s="11"/>
      <c r="BLO7" s="11"/>
      <c r="BLP7" s="11"/>
      <c r="BLQ7" s="11"/>
      <c r="BLR7" s="11"/>
      <c r="BLS7" s="11"/>
      <c r="BLT7" s="11"/>
      <c r="BLU7" s="11"/>
      <c r="BLV7" s="11"/>
      <c r="BLW7" s="11"/>
      <c r="BLX7" s="11"/>
      <c r="BLY7" s="11"/>
      <c r="BLZ7" s="11"/>
      <c r="BMA7" s="11"/>
      <c r="BMB7" s="11"/>
      <c r="BMC7" s="11"/>
      <c r="BMD7" s="11"/>
      <c r="BME7" s="11"/>
      <c r="BMF7" s="11"/>
      <c r="BMG7" s="11"/>
      <c r="BMH7" s="11"/>
      <c r="BMI7" s="11"/>
      <c r="BMJ7" s="11"/>
      <c r="BMK7" s="11"/>
      <c r="BML7" s="11"/>
      <c r="BMM7" s="11"/>
      <c r="BMN7" s="11"/>
      <c r="BMO7" s="11"/>
      <c r="BMP7" s="11"/>
      <c r="BMQ7" s="11"/>
      <c r="BMR7" s="11"/>
      <c r="BMS7" s="11"/>
      <c r="BMT7" s="11"/>
      <c r="BMU7" s="11"/>
      <c r="BMV7" s="11"/>
      <c r="BMW7" s="11"/>
      <c r="BMX7" s="11"/>
      <c r="BMY7" s="11"/>
      <c r="BMZ7" s="11"/>
      <c r="BNA7" s="11"/>
      <c r="BNB7" s="11"/>
      <c r="BNC7" s="11"/>
      <c r="BND7" s="11"/>
      <c r="BNE7" s="11"/>
      <c r="BNF7" s="11"/>
      <c r="BNG7" s="11"/>
      <c r="BNH7" s="11"/>
      <c r="BNI7" s="11"/>
      <c r="BNJ7" s="11"/>
      <c r="BNK7" s="11"/>
      <c r="BNL7" s="11"/>
      <c r="BNM7" s="11"/>
      <c r="BNN7" s="11"/>
      <c r="BNO7" s="11"/>
      <c r="BNP7" s="11"/>
      <c r="BNQ7" s="11"/>
      <c r="BNR7" s="11"/>
      <c r="BNS7" s="11"/>
      <c r="BNT7" s="11"/>
      <c r="BNU7" s="11"/>
      <c r="BNV7" s="11"/>
      <c r="BNW7" s="11"/>
      <c r="BNX7" s="11"/>
      <c r="BNY7" s="11"/>
      <c r="BNZ7" s="11"/>
      <c r="BOA7" s="11"/>
      <c r="BOB7" s="11"/>
      <c r="BOC7" s="11"/>
      <c r="BOD7" s="11"/>
      <c r="BOE7" s="11"/>
      <c r="BOF7" s="11"/>
      <c r="BOG7" s="11"/>
      <c r="BOH7" s="11"/>
      <c r="BOI7" s="11"/>
      <c r="BOJ7" s="11"/>
      <c r="BOK7" s="11"/>
      <c r="BOL7" s="11"/>
      <c r="BOM7" s="11"/>
      <c r="BON7" s="11"/>
      <c r="BOO7" s="11"/>
      <c r="BOP7" s="11"/>
      <c r="BOQ7" s="11"/>
      <c r="BOR7" s="11"/>
      <c r="BOS7" s="11"/>
      <c r="BOT7" s="11"/>
      <c r="BOU7" s="11"/>
      <c r="BOV7" s="11"/>
      <c r="BOW7" s="11"/>
      <c r="BOX7" s="11"/>
      <c r="BOY7" s="11"/>
      <c r="BOZ7" s="11"/>
      <c r="BPA7" s="11"/>
      <c r="BPB7" s="11"/>
      <c r="BPC7" s="11"/>
      <c r="BPD7" s="11"/>
      <c r="BPE7" s="11"/>
      <c r="BPF7" s="11"/>
      <c r="BPG7" s="11"/>
      <c r="BPH7" s="11"/>
      <c r="BPI7" s="11"/>
      <c r="BPJ7" s="11"/>
      <c r="BPK7" s="11"/>
      <c r="BPL7" s="11"/>
      <c r="BPM7" s="11"/>
      <c r="BPN7" s="11"/>
      <c r="BPO7" s="11"/>
      <c r="BPP7" s="11"/>
      <c r="BPQ7" s="11"/>
      <c r="BPR7" s="11"/>
      <c r="BPS7" s="11"/>
      <c r="BPT7" s="11"/>
      <c r="BPU7" s="11"/>
      <c r="BPV7" s="11"/>
      <c r="BPW7" s="11"/>
      <c r="BPX7" s="11"/>
      <c r="BPY7" s="11"/>
      <c r="BPZ7" s="11"/>
      <c r="BQA7" s="11"/>
      <c r="BQB7" s="11"/>
      <c r="BQC7" s="11"/>
      <c r="BQD7" s="11"/>
      <c r="BQE7" s="11"/>
      <c r="BQF7" s="11"/>
      <c r="BQG7" s="11"/>
      <c r="BQH7" s="11"/>
      <c r="BQI7" s="11"/>
      <c r="BQJ7" s="11"/>
      <c r="BQK7" s="11"/>
      <c r="BQL7" s="11"/>
      <c r="BQM7" s="11"/>
      <c r="BQN7" s="11"/>
      <c r="BQO7" s="11"/>
      <c r="BQP7" s="11"/>
      <c r="BQQ7" s="11"/>
      <c r="BQR7" s="11"/>
      <c r="BQS7" s="11"/>
      <c r="BQT7" s="11"/>
      <c r="BQU7" s="11"/>
      <c r="BQV7" s="11"/>
      <c r="BQW7" s="11"/>
      <c r="BQX7" s="11"/>
      <c r="BQY7" s="11"/>
      <c r="BQZ7" s="11"/>
      <c r="BRA7" s="11"/>
      <c r="BRB7" s="11"/>
      <c r="BRC7" s="11"/>
      <c r="BRD7" s="11"/>
      <c r="BRE7" s="11"/>
      <c r="BRF7" s="11"/>
      <c r="BRG7" s="11"/>
      <c r="BRH7" s="11"/>
      <c r="BRI7" s="11"/>
      <c r="BRJ7" s="11"/>
      <c r="BRK7" s="11"/>
      <c r="BRL7" s="11"/>
      <c r="BRM7" s="11"/>
      <c r="BRN7" s="11"/>
      <c r="BRO7" s="11"/>
      <c r="BRP7" s="11"/>
      <c r="BRQ7" s="11"/>
      <c r="BRR7" s="11"/>
      <c r="BRS7" s="11"/>
      <c r="BRT7" s="11"/>
      <c r="BRU7" s="11"/>
      <c r="BRV7" s="11"/>
      <c r="BRW7" s="11"/>
      <c r="BRX7" s="11"/>
      <c r="BRY7" s="11"/>
      <c r="BRZ7" s="11"/>
      <c r="BSA7" s="11"/>
      <c r="BSB7" s="11"/>
      <c r="BSC7" s="11"/>
      <c r="BSD7" s="11"/>
      <c r="BSE7" s="11"/>
      <c r="BSF7" s="11"/>
      <c r="BSG7" s="11"/>
      <c r="BSH7" s="11"/>
      <c r="BSI7" s="11"/>
      <c r="BSJ7" s="11"/>
      <c r="BSK7" s="11"/>
      <c r="BSL7" s="11"/>
      <c r="BSM7" s="11"/>
      <c r="BSN7" s="11"/>
      <c r="BSO7" s="11"/>
      <c r="BSP7" s="11"/>
      <c r="BSQ7" s="11"/>
      <c r="BSR7" s="11"/>
      <c r="BSS7" s="11"/>
      <c r="BST7" s="11"/>
      <c r="BSU7" s="11"/>
      <c r="BSV7" s="11"/>
      <c r="BSW7" s="11"/>
      <c r="BSX7" s="11"/>
      <c r="BSY7" s="11"/>
      <c r="BSZ7" s="11"/>
      <c r="BTA7" s="11"/>
      <c r="BTB7" s="11"/>
      <c r="BTC7" s="11"/>
      <c r="BTD7" s="11"/>
      <c r="BTE7" s="11"/>
      <c r="BTF7" s="11"/>
      <c r="BTG7" s="11"/>
      <c r="BTH7" s="11"/>
      <c r="BTI7" s="11"/>
      <c r="BTJ7" s="11"/>
      <c r="BTK7" s="11"/>
      <c r="BTL7" s="11"/>
      <c r="BTM7" s="11"/>
      <c r="BTN7" s="11"/>
      <c r="BTO7" s="11"/>
      <c r="BTP7" s="11"/>
      <c r="BTQ7" s="11"/>
      <c r="BTR7" s="11"/>
      <c r="BTS7" s="11"/>
      <c r="BTT7" s="11"/>
      <c r="BTU7" s="11"/>
      <c r="BTV7" s="11"/>
      <c r="BTW7" s="11"/>
      <c r="BTX7" s="11"/>
      <c r="BTY7" s="11"/>
      <c r="BTZ7" s="11"/>
      <c r="BUA7" s="11"/>
      <c r="BUB7" s="11"/>
      <c r="BUC7" s="11"/>
      <c r="BUD7" s="11"/>
      <c r="BUE7" s="11"/>
      <c r="BUF7" s="11"/>
      <c r="BUG7" s="11"/>
      <c r="BUH7" s="11"/>
      <c r="BUI7" s="11"/>
      <c r="BUJ7" s="11"/>
      <c r="BUK7" s="11"/>
      <c r="BUL7" s="11"/>
      <c r="BUM7" s="11"/>
      <c r="BUN7" s="11"/>
      <c r="BUO7" s="11"/>
      <c r="BUP7" s="11"/>
      <c r="BUQ7" s="11"/>
      <c r="BUR7" s="11"/>
      <c r="BUS7" s="11"/>
      <c r="BUT7" s="11"/>
      <c r="BUU7" s="11"/>
      <c r="BUV7" s="11"/>
      <c r="BUW7" s="11"/>
      <c r="BUX7" s="11"/>
      <c r="BUY7" s="11"/>
      <c r="BUZ7" s="11"/>
      <c r="BVA7" s="11"/>
      <c r="BVB7" s="11"/>
      <c r="BVC7" s="11"/>
      <c r="BVD7" s="11"/>
      <c r="BVE7" s="11"/>
      <c r="BVF7" s="11"/>
      <c r="BVG7" s="11"/>
      <c r="BVH7" s="11"/>
      <c r="BVI7" s="11"/>
      <c r="BVJ7" s="11"/>
      <c r="BVK7" s="11"/>
      <c r="BVL7" s="11"/>
      <c r="BVM7" s="11"/>
      <c r="BVN7" s="11"/>
      <c r="BVO7" s="11"/>
      <c r="BVP7" s="11"/>
      <c r="BVQ7" s="11"/>
      <c r="BVR7" s="11"/>
      <c r="BVS7" s="11"/>
      <c r="BVT7" s="11"/>
      <c r="BVU7" s="11"/>
      <c r="BVV7" s="11"/>
      <c r="BVW7" s="11"/>
      <c r="BVX7" s="11"/>
      <c r="BVY7" s="11"/>
      <c r="BVZ7" s="11"/>
      <c r="BWA7" s="11"/>
      <c r="BWB7" s="11"/>
      <c r="BWC7" s="11"/>
      <c r="BWD7" s="11"/>
      <c r="BWE7" s="11"/>
      <c r="BWF7" s="11"/>
      <c r="BWG7" s="11"/>
      <c r="BWH7" s="11"/>
      <c r="BWI7" s="11"/>
      <c r="BWJ7" s="11"/>
      <c r="BWK7" s="11"/>
      <c r="BWL7" s="11"/>
      <c r="BWM7" s="11"/>
      <c r="BWN7" s="11"/>
      <c r="BWO7" s="11"/>
      <c r="BWP7" s="11"/>
      <c r="BWQ7" s="11"/>
      <c r="BWR7" s="11"/>
      <c r="BWS7" s="11"/>
      <c r="BWT7" s="11"/>
      <c r="BWU7" s="11"/>
      <c r="BWV7" s="11"/>
      <c r="BWW7" s="11"/>
      <c r="BWX7" s="11"/>
      <c r="BWY7" s="11"/>
      <c r="BWZ7" s="11"/>
      <c r="BXA7" s="11"/>
      <c r="BXB7" s="11"/>
    </row>
    <row r="8" spans="1:1978" s="11" customFormat="1" ht="33" customHeight="1">
      <c r="A8" s="308" t="s">
        <v>510</v>
      </c>
      <c r="B8" s="308"/>
      <c r="C8" s="308"/>
      <c r="D8" s="308"/>
      <c r="E8" s="308"/>
      <c r="F8" s="308"/>
      <c r="G8" s="308"/>
      <c r="H8" s="308"/>
      <c r="I8" s="308"/>
      <c r="J8" s="298" t="s">
        <v>0</v>
      </c>
      <c r="K8" s="298"/>
      <c r="L8" s="314"/>
      <c r="M8" s="315"/>
      <c r="N8" s="315"/>
      <c r="O8" s="298" t="s">
        <v>1</v>
      </c>
      <c r="P8" s="298"/>
      <c r="Q8" s="309"/>
      <c r="R8" s="310"/>
      <c r="S8" s="310"/>
      <c r="T8" s="310"/>
      <c r="U8" s="291" t="s">
        <v>5</v>
      </c>
      <c r="V8" s="291"/>
      <c r="W8" s="291"/>
      <c r="X8" s="291"/>
      <c r="Y8" s="291"/>
      <c r="Z8" s="291"/>
      <c r="AA8" s="306">
        <f>IF((Q8-L8+1)=1,0,Q8-L8+1)</f>
        <v>0</v>
      </c>
      <c r="AB8" s="306"/>
      <c r="AC8" s="306"/>
      <c r="AD8" s="311" t="s">
        <v>512</v>
      </c>
      <c r="AE8" s="311"/>
      <c r="AF8" s="311"/>
      <c r="AG8" s="311"/>
      <c r="AH8" s="311"/>
      <c r="AI8" s="298">
        <f>+'1. CONCERTACIÓN'!AC9</f>
        <v>0</v>
      </c>
      <c r="AJ8" s="298"/>
      <c r="AK8" s="298"/>
      <c r="AL8" s="298"/>
    </row>
    <row r="9" spans="1:1978" s="11" customFormat="1" ht="33" customHeight="1">
      <c r="A9" s="308" t="s">
        <v>511</v>
      </c>
      <c r="B9" s="308"/>
      <c r="C9" s="308"/>
      <c r="D9" s="308"/>
      <c r="E9" s="308"/>
      <c r="F9" s="308"/>
      <c r="G9" s="308"/>
      <c r="H9" s="308"/>
      <c r="I9" s="308"/>
      <c r="J9" s="298" t="s">
        <v>197</v>
      </c>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row>
    <row r="10" spans="1:1978" s="11" customFormat="1" ht="26.25" customHeight="1">
      <c r="A10" s="292" t="s">
        <v>513</v>
      </c>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row>
    <row r="11" spans="1:1978" s="11" customFormat="1" ht="26.25" customHeight="1">
      <c r="A11" s="176" t="s">
        <v>137</v>
      </c>
      <c r="B11" s="290" t="s">
        <v>67</v>
      </c>
      <c r="C11" s="290"/>
      <c r="D11" s="290"/>
      <c r="E11" s="290"/>
      <c r="F11" s="290"/>
      <c r="G11" s="290"/>
      <c r="H11" s="290"/>
      <c r="I11" s="290"/>
      <c r="J11" s="290"/>
      <c r="K11" s="290"/>
      <c r="L11" s="290"/>
      <c r="M11" s="290"/>
      <c r="N11" s="290"/>
      <c r="O11" s="301" t="s">
        <v>68</v>
      </c>
      <c r="P11" s="301"/>
      <c r="Q11" s="301"/>
      <c r="R11" s="301"/>
      <c r="S11" s="301"/>
      <c r="T11" s="301"/>
      <c r="U11" s="301"/>
      <c r="V11" s="301"/>
      <c r="W11" s="301"/>
      <c r="X11" s="301" t="s">
        <v>254</v>
      </c>
      <c r="Y11" s="301"/>
      <c r="Z11" s="301"/>
      <c r="AA11" s="301"/>
      <c r="AB11" s="290" t="s">
        <v>264</v>
      </c>
      <c r="AC11" s="290"/>
      <c r="AD11" s="290"/>
      <c r="AE11" s="290"/>
      <c r="AF11" s="290"/>
      <c r="AG11" s="290"/>
      <c r="AH11" s="290"/>
      <c r="AI11" s="290"/>
      <c r="AJ11" s="176" t="s">
        <v>8</v>
      </c>
      <c r="AK11" s="176" t="s">
        <v>10</v>
      </c>
      <c r="AL11" s="176" t="s">
        <v>11</v>
      </c>
    </row>
    <row r="12" spans="1:1978" s="11" customFormat="1" ht="18" customHeight="1">
      <c r="A12" s="293">
        <f>+'1. CONCERTACIÓN'!A13</f>
        <v>0</v>
      </c>
      <c r="B12" s="291">
        <f>+'1. CONCERTACIÓN'!F13</f>
        <v>0</v>
      </c>
      <c r="C12" s="291"/>
      <c r="D12" s="291"/>
      <c r="E12" s="291"/>
      <c r="F12" s="291"/>
      <c r="G12" s="291"/>
      <c r="H12" s="291"/>
      <c r="I12" s="291"/>
      <c r="J12" s="291"/>
      <c r="K12" s="291"/>
      <c r="L12" s="291"/>
      <c r="M12" s="291"/>
      <c r="N12" s="291"/>
      <c r="O12" s="303">
        <f>+'1. CONCERTACIÓN'!Y13</f>
        <v>0</v>
      </c>
      <c r="P12" s="303"/>
      <c r="Q12" s="303"/>
      <c r="R12" s="303"/>
      <c r="S12" s="303"/>
      <c r="T12" s="303"/>
      <c r="U12" s="303"/>
      <c r="V12" s="303"/>
      <c r="W12" s="303"/>
      <c r="X12" s="294">
        <f>+'1. CONCERTACIÓN'!N13</f>
        <v>0</v>
      </c>
      <c r="Y12" s="294"/>
      <c r="Z12" s="294"/>
      <c r="AA12" s="294"/>
      <c r="AB12" s="295"/>
      <c r="AC12" s="295"/>
      <c r="AD12" s="295"/>
      <c r="AE12" s="295"/>
      <c r="AF12" s="295"/>
      <c r="AG12" s="295"/>
      <c r="AH12" s="295"/>
      <c r="AI12" s="295"/>
      <c r="AJ12" s="296">
        <f>+'1. CONCERTACIÓN'!AF13</f>
        <v>0</v>
      </c>
      <c r="AK12" s="297"/>
      <c r="AL12" s="298">
        <f>(AJ12*AK12)</f>
        <v>0</v>
      </c>
    </row>
    <row r="13" spans="1:1978" s="11" customFormat="1" ht="18" customHeight="1">
      <c r="A13" s="293"/>
      <c r="B13" s="291"/>
      <c r="C13" s="291"/>
      <c r="D13" s="291"/>
      <c r="E13" s="291"/>
      <c r="F13" s="291"/>
      <c r="G13" s="291"/>
      <c r="H13" s="291"/>
      <c r="I13" s="291"/>
      <c r="J13" s="291"/>
      <c r="K13" s="291"/>
      <c r="L13" s="291"/>
      <c r="M13" s="291"/>
      <c r="N13" s="291"/>
      <c r="O13" s="303"/>
      <c r="P13" s="303"/>
      <c r="Q13" s="303"/>
      <c r="R13" s="303"/>
      <c r="S13" s="303"/>
      <c r="T13" s="303"/>
      <c r="U13" s="303"/>
      <c r="V13" s="303"/>
      <c r="W13" s="303"/>
      <c r="X13" s="294">
        <f>+'1. CONCERTACIÓN'!N14</f>
        <v>0</v>
      </c>
      <c r="Y13" s="294"/>
      <c r="Z13" s="294"/>
      <c r="AA13" s="294"/>
      <c r="AB13" s="295"/>
      <c r="AC13" s="295"/>
      <c r="AD13" s="295"/>
      <c r="AE13" s="295"/>
      <c r="AF13" s="295"/>
      <c r="AG13" s="295"/>
      <c r="AH13" s="295"/>
      <c r="AI13" s="295"/>
      <c r="AJ13" s="296"/>
      <c r="AK13" s="297"/>
      <c r="AL13" s="298"/>
    </row>
    <row r="14" spans="1:1978" s="11" customFormat="1" ht="18" customHeight="1">
      <c r="A14" s="293"/>
      <c r="B14" s="291"/>
      <c r="C14" s="291"/>
      <c r="D14" s="291"/>
      <c r="E14" s="291"/>
      <c r="F14" s="291"/>
      <c r="G14" s="291"/>
      <c r="H14" s="291"/>
      <c r="I14" s="291"/>
      <c r="J14" s="291"/>
      <c r="K14" s="291"/>
      <c r="L14" s="291"/>
      <c r="M14" s="291"/>
      <c r="N14" s="291"/>
      <c r="O14" s="303"/>
      <c r="P14" s="303"/>
      <c r="Q14" s="303"/>
      <c r="R14" s="303"/>
      <c r="S14" s="303"/>
      <c r="T14" s="303"/>
      <c r="U14" s="303"/>
      <c r="V14" s="303"/>
      <c r="W14" s="303"/>
      <c r="X14" s="294">
        <f>+'1. CONCERTACIÓN'!N15</f>
        <v>0</v>
      </c>
      <c r="Y14" s="294"/>
      <c r="Z14" s="294"/>
      <c r="AA14" s="294"/>
      <c r="AB14" s="295"/>
      <c r="AC14" s="295"/>
      <c r="AD14" s="295"/>
      <c r="AE14" s="295"/>
      <c r="AF14" s="295"/>
      <c r="AG14" s="295"/>
      <c r="AH14" s="295"/>
      <c r="AI14" s="295"/>
      <c r="AJ14" s="296"/>
      <c r="AK14" s="297"/>
      <c r="AL14" s="298"/>
    </row>
    <row r="15" spans="1:1978" s="11" customFormat="1" ht="18" customHeight="1">
      <c r="A15" s="293"/>
      <c r="B15" s="291"/>
      <c r="C15" s="291"/>
      <c r="D15" s="291"/>
      <c r="E15" s="291"/>
      <c r="F15" s="291"/>
      <c r="G15" s="291"/>
      <c r="H15" s="291"/>
      <c r="I15" s="291"/>
      <c r="J15" s="291"/>
      <c r="K15" s="291"/>
      <c r="L15" s="291"/>
      <c r="M15" s="291"/>
      <c r="N15" s="291"/>
      <c r="O15" s="303"/>
      <c r="P15" s="303"/>
      <c r="Q15" s="303"/>
      <c r="R15" s="303"/>
      <c r="S15" s="303"/>
      <c r="T15" s="303"/>
      <c r="U15" s="303"/>
      <c r="V15" s="303"/>
      <c r="W15" s="303"/>
      <c r="X15" s="294">
        <f>+'1. CONCERTACIÓN'!N16</f>
        <v>0</v>
      </c>
      <c r="Y15" s="294"/>
      <c r="Z15" s="294"/>
      <c r="AA15" s="294"/>
      <c r="AB15" s="295"/>
      <c r="AC15" s="295"/>
      <c r="AD15" s="295"/>
      <c r="AE15" s="295"/>
      <c r="AF15" s="295"/>
      <c r="AG15" s="295"/>
      <c r="AH15" s="295"/>
      <c r="AI15" s="295"/>
      <c r="AJ15" s="296"/>
      <c r="AK15" s="297"/>
      <c r="AL15" s="298"/>
    </row>
    <row r="16" spans="1:1978" s="11" customFormat="1" ht="18" customHeight="1">
      <c r="A16" s="293">
        <f>+'1. CONCERTACIÓN'!A17</f>
        <v>0</v>
      </c>
      <c r="B16" s="291">
        <f>+'1. CONCERTACIÓN'!F17</f>
        <v>0</v>
      </c>
      <c r="C16" s="291"/>
      <c r="D16" s="291"/>
      <c r="E16" s="291"/>
      <c r="F16" s="291"/>
      <c r="G16" s="291"/>
      <c r="H16" s="291"/>
      <c r="I16" s="291"/>
      <c r="J16" s="291"/>
      <c r="K16" s="291"/>
      <c r="L16" s="291"/>
      <c r="M16" s="291"/>
      <c r="N16" s="291"/>
      <c r="O16" s="303">
        <f>+'1. CONCERTACIÓN'!Y17</f>
        <v>0</v>
      </c>
      <c r="P16" s="303"/>
      <c r="Q16" s="303"/>
      <c r="R16" s="303"/>
      <c r="S16" s="303"/>
      <c r="T16" s="303"/>
      <c r="U16" s="303"/>
      <c r="V16" s="303"/>
      <c r="W16" s="303"/>
      <c r="X16" s="294">
        <f>+'1. CONCERTACIÓN'!N17</f>
        <v>0</v>
      </c>
      <c r="Y16" s="294"/>
      <c r="Z16" s="294"/>
      <c r="AA16" s="294"/>
      <c r="AB16" s="295"/>
      <c r="AC16" s="295"/>
      <c r="AD16" s="295"/>
      <c r="AE16" s="295"/>
      <c r="AF16" s="295"/>
      <c r="AG16" s="295"/>
      <c r="AH16" s="295"/>
      <c r="AI16" s="295"/>
      <c r="AJ16" s="289">
        <f>+'1. CONCERTACIÓN'!AF17</f>
        <v>0</v>
      </c>
      <c r="AK16" s="297"/>
      <c r="AL16" s="298">
        <f>(AJ16*AK16)</f>
        <v>0</v>
      </c>
    </row>
    <row r="17" spans="1:38" s="11" customFormat="1" ht="18" customHeight="1">
      <c r="A17" s="293"/>
      <c r="B17" s="291"/>
      <c r="C17" s="291"/>
      <c r="D17" s="291"/>
      <c r="E17" s="291"/>
      <c r="F17" s="291"/>
      <c r="G17" s="291"/>
      <c r="H17" s="291"/>
      <c r="I17" s="291"/>
      <c r="J17" s="291"/>
      <c r="K17" s="291"/>
      <c r="L17" s="291"/>
      <c r="M17" s="291"/>
      <c r="N17" s="291"/>
      <c r="O17" s="303">
        <f>+'1. CONCERTACIÓN'!Y24</f>
        <v>0</v>
      </c>
      <c r="P17" s="303"/>
      <c r="Q17" s="303"/>
      <c r="R17" s="303"/>
      <c r="S17" s="303"/>
      <c r="T17" s="303"/>
      <c r="U17" s="303"/>
      <c r="V17" s="303"/>
      <c r="W17" s="303"/>
      <c r="X17" s="294">
        <f>+'1. CONCERTACIÓN'!N18</f>
        <v>0</v>
      </c>
      <c r="Y17" s="294"/>
      <c r="Z17" s="294"/>
      <c r="AA17" s="294"/>
      <c r="AB17" s="295"/>
      <c r="AC17" s="295"/>
      <c r="AD17" s="295"/>
      <c r="AE17" s="295"/>
      <c r="AF17" s="295"/>
      <c r="AG17" s="295"/>
      <c r="AH17" s="295"/>
      <c r="AI17" s="295"/>
      <c r="AJ17" s="289"/>
      <c r="AK17" s="297"/>
      <c r="AL17" s="298"/>
    </row>
    <row r="18" spans="1:38" s="11" customFormat="1" ht="18" customHeight="1">
      <c r="A18" s="293"/>
      <c r="B18" s="291"/>
      <c r="C18" s="291"/>
      <c r="D18" s="291"/>
      <c r="E18" s="291"/>
      <c r="F18" s="291"/>
      <c r="G18" s="291"/>
      <c r="H18" s="291"/>
      <c r="I18" s="291"/>
      <c r="J18" s="291"/>
      <c r="K18" s="291"/>
      <c r="L18" s="291"/>
      <c r="M18" s="291"/>
      <c r="N18" s="291"/>
      <c r="O18" s="303">
        <f>+'1. CONCERTACIÓN'!Y25</f>
        <v>0</v>
      </c>
      <c r="P18" s="303"/>
      <c r="Q18" s="303"/>
      <c r="R18" s="303"/>
      <c r="S18" s="303"/>
      <c r="T18" s="303"/>
      <c r="U18" s="303"/>
      <c r="V18" s="303"/>
      <c r="W18" s="303"/>
      <c r="X18" s="294">
        <f>+'1. CONCERTACIÓN'!N19</f>
        <v>0</v>
      </c>
      <c r="Y18" s="294"/>
      <c r="Z18" s="294"/>
      <c r="AA18" s="294"/>
      <c r="AB18" s="295"/>
      <c r="AC18" s="295"/>
      <c r="AD18" s="295"/>
      <c r="AE18" s="295"/>
      <c r="AF18" s="295"/>
      <c r="AG18" s="295"/>
      <c r="AH18" s="295"/>
      <c r="AI18" s="295"/>
      <c r="AJ18" s="289"/>
      <c r="AK18" s="297"/>
      <c r="AL18" s="298"/>
    </row>
    <row r="19" spans="1:38" s="11" customFormat="1" ht="18" customHeight="1">
      <c r="A19" s="293"/>
      <c r="B19" s="291"/>
      <c r="C19" s="291"/>
      <c r="D19" s="291"/>
      <c r="E19" s="291"/>
      <c r="F19" s="291"/>
      <c r="G19" s="291"/>
      <c r="H19" s="291"/>
      <c r="I19" s="291"/>
      <c r="J19" s="291"/>
      <c r="K19" s="291"/>
      <c r="L19" s="291"/>
      <c r="M19" s="291"/>
      <c r="N19" s="291"/>
      <c r="O19" s="303"/>
      <c r="P19" s="303"/>
      <c r="Q19" s="303"/>
      <c r="R19" s="303"/>
      <c r="S19" s="303"/>
      <c r="T19" s="303"/>
      <c r="U19" s="303"/>
      <c r="V19" s="303"/>
      <c r="W19" s="303"/>
      <c r="X19" s="294">
        <f>+'1. CONCERTACIÓN'!N20</f>
        <v>0</v>
      </c>
      <c r="Y19" s="294"/>
      <c r="Z19" s="294"/>
      <c r="AA19" s="294"/>
      <c r="AB19" s="295"/>
      <c r="AC19" s="295"/>
      <c r="AD19" s="295"/>
      <c r="AE19" s="295"/>
      <c r="AF19" s="295"/>
      <c r="AG19" s="295"/>
      <c r="AH19" s="295"/>
      <c r="AI19" s="295"/>
      <c r="AJ19" s="289"/>
      <c r="AK19" s="297"/>
      <c r="AL19" s="298"/>
    </row>
    <row r="20" spans="1:38" s="11" customFormat="1" ht="18" customHeight="1">
      <c r="A20" s="293">
        <f>+'1. CONCERTACIÓN'!A21</f>
        <v>0</v>
      </c>
      <c r="B20" s="291">
        <f>+'1. CONCERTACIÓN'!F21</f>
        <v>0</v>
      </c>
      <c r="C20" s="291"/>
      <c r="D20" s="291"/>
      <c r="E20" s="291"/>
      <c r="F20" s="291"/>
      <c r="G20" s="291"/>
      <c r="H20" s="291"/>
      <c r="I20" s="291"/>
      <c r="J20" s="291"/>
      <c r="K20" s="291"/>
      <c r="L20" s="291"/>
      <c r="M20" s="291"/>
      <c r="N20" s="291"/>
      <c r="O20" s="303">
        <f>+'1. CONCERTACIÓN'!Y21</f>
        <v>0</v>
      </c>
      <c r="P20" s="303"/>
      <c r="Q20" s="303"/>
      <c r="R20" s="303"/>
      <c r="S20" s="303"/>
      <c r="T20" s="303"/>
      <c r="U20" s="303"/>
      <c r="V20" s="303"/>
      <c r="W20" s="303"/>
      <c r="X20" s="294">
        <f>+'1. CONCERTACIÓN'!N21</f>
        <v>0</v>
      </c>
      <c r="Y20" s="294"/>
      <c r="Z20" s="294"/>
      <c r="AA20" s="294"/>
      <c r="AB20" s="295"/>
      <c r="AC20" s="295"/>
      <c r="AD20" s="295"/>
      <c r="AE20" s="295"/>
      <c r="AF20" s="295"/>
      <c r="AG20" s="295"/>
      <c r="AH20" s="295"/>
      <c r="AI20" s="295"/>
      <c r="AJ20" s="289">
        <f>+'1. CONCERTACIÓN'!AF21</f>
        <v>0</v>
      </c>
      <c r="AK20" s="297"/>
      <c r="AL20" s="298">
        <f>(AJ20*AK20)</f>
        <v>0</v>
      </c>
    </row>
    <row r="21" spans="1:38" s="11" customFormat="1" ht="18" customHeight="1">
      <c r="A21" s="293"/>
      <c r="B21" s="291"/>
      <c r="C21" s="291"/>
      <c r="D21" s="291"/>
      <c r="E21" s="291"/>
      <c r="F21" s="291"/>
      <c r="G21" s="291"/>
      <c r="H21" s="291"/>
      <c r="I21" s="291"/>
      <c r="J21" s="291"/>
      <c r="K21" s="291"/>
      <c r="L21" s="291"/>
      <c r="M21" s="291"/>
      <c r="N21" s="291"/>
      <c r="O21" s="303"/>
      <c r="P21" s="303"/>
      <c r="Q21" s="303"/>
      <c r="R21" s="303"/>
      <c r="S21" s="303"/>
      <c r="T21" s="303"/>
      <c r="U21" s="303"/>
      <c r="V21" s="303"/>
      <c r="W21" s="303"/>
      <c r="X21" s="294">
        <f>+'1. CONCERTACIÓN'!N22</f>
        <v>0</v>
      </c>
      <c r="Y21" s="294"/>
      <c r="Z21" s="294"/>
      <c r="AA21" s="294"/>
      <c r="AB21" s="295"/>
      <c r="AC21" s="295"/>
      <c r="AD21" s="295"/>
      <c r="AE21" s="295"/>
      <c r="AF21" s="295"/>
      <c r="AG21" s="295"/>
      <c r="AH21" s="295"/>
      <c r="AI21" s="295"/>
      <c r="AJ21" s="289"/>
      <c r="AK21" s="297"/>
      <c r="AL21" s="298"/>
    </row>
    <row r="22" spans="1:38" s="11" customFormat="1" ht="18" customHeight="1">
      <c r="A22" s="293"/>
      <c r="B22" s="291"/>
      <c r="C22" s="291"/>
      <c r="D22" s="291"/>
      <c r="E22" s="291"/>
      <c r="F22" s="291"/>
      <c r="G22" s="291"/>
      <c r="H22" s="291"/>
      <c r="I22" s="291"/>
      <c r="J22" s="291"/>
      <c r="K22" s="291"/>
      <c r="L22" s="291"/>
      <c r="M22" s="291"/>
      <c r="N22" s="291"/>
      <c r="O22" s="303"/>
      <c r="P22" s="303"/>
      <c r="Q22" s="303"/>
      <c r="R22" s="303"/>
      <c r="S22" s="303"/>
      <c r="T22" s="303"/>
      <c r="U22" s="303"/>
      <c r="V22" s="303"/>
      <c r="W22" s="303"/>
      <c r="X22" s="294">
        <f>+'1. CONCERTACIÓN'!N23</f>
        <v>0</v>
      </c>
      <c r="Y22" s="294"/>
      <c r="Z22" s="294"/>
      <c r="AA22" s="294"/>
      <c r="AB22" s="295"/>
      <c r="AC22" s="295"/>
      <c r="AD22" s="295"/>
      <c r="AE22" s="295"/>
      <c r="AF22" s="295"/>
      <c r="AG22" s="295"/>
      <c r="AH22" s="295"/>
      <c r="AI22" s="295"/>
      <c r="AJ22" s="289"/>
      <c r="AK22" s="297"/>
      <c r="AL22" s="298"/>
    </row>
    <row r="23" spans="1:38" s="11" customFormat="1" ht="18" customHeight="1">
      <c r="A23" s="293"/>
      <c r="B23" s="291"/>
      <c r="C23" s="291"/>
      <c r="D23" s="291"/>
      <c r="E23" s="291"/>
      <c r="F23" s="291"/>
      <c r="G23" s="291"/>
      <c r="H23" s="291"/>
      <c r="I23" s="291"/>
      <c r="J23" s="291"/>
      <c r="K23" s="291"/>
      <c r="L23" s="291"/>
      <c r="M23" s="291"/>
      <c r="N23" s="291"/>
      <c r="O23" s="303"/>
      <c r="P23" s="303"/>
      <c r="Q23" s="303"/>
      <c r="R23" s="303"/>
      <c r="S23" s="303"/>
      <c r="T23" s="303"/>
      <c r="U23" s="303"/>
      <c r="V23" s="303"/>
      <c r="W23" s="303"/>
      <c r="X23" s="294">
        <f>+'1. CONCERTACIÓN'!N24</f>
        <v>0</v>
      </c>
      <c r="Y23" s="294"/>
      <c r="Z23" s="294"/>
      <c r="AA23" s="294"/>
      <c r="AB23" s="295"/>
      <c r="AC23" s="295"/>
      <c r="AD23" s="295"/>
      <c r="AE23" s="295"/>
      <c r="AF23" s="295"/>
      <c r="AG23" s="295"/>
      <c r="AH23" s="295"/>
      <c r="AI23" s="295"/>
      <c r="AJ23" s="289"/>
      <c r="AK23" s="297"/>
      <c r="AL23" s="298"/>
    </row>
    <row r="24" spans="1:38" s="11" customFormat="1" ht="18" customHeight="1">
      <c r="A24" s="293">
        <f>+'1. CONCERTACIÓN'!A25</f>
        <v>0</v>
      </c>
      <c r="B24" s="291">
        <f>+'1. CONCERTACIÓN'!F25</f>
        <v>0</v>
      </c>
      <c r="C24" s="291"/>
      <c r="D24" s="291"/>
      <c r="E24" s="291"/>
      <c r="F24" s="291"/>
      <c r="G24" s="291"/>
      <c r="H24" s="291"/>
      <c r="I24" s="291"/>
      <c r="J24" s="291"/>
      <c r="K24" s="291"/>
      <c r="L24" s="291"/>
      <c r="M24" s="291"/>
      <c r="N24" s="291"/>
      <c r="O24" s="303">
        <f>+'1. CONCERTACIÓN'!Y25</f>
        <v>0</v>
      </c>
      <c r="P24" s="303"/>
      <c r="Q24" s="303"/>
      <c r="R24" s="303"/>
      <c r="S24" s="303"/>
      <c r="T24" s="303"/>
      <c r="U24" s="303"/>
      <c r="V24" s="303"/>
      <c r="W24" s="303"/>
      <c r="X24" s="294">
        <f>+'1. CONCERTACIÓN'!N25</f>
        <v>0</v>
      </c>
      <c r="Y24" s="294"/>
      <c r="Z24" s="294"/>
      <c r="AA24" s="294"/>
      <c r="AB24" s="295"/>
      <c r="AC24" s="295"/>
      <c r="AD24" s="295"/>
      <c r="AE24" s="295"/>
      <c r="AF24" s="295"/>
      <c r="AG24" s="295"/>
      <c r="AH24" s="295"/>
      <c r="AI24" s="295"/>
      <c r="AJ24" s="289">
        <f>+'1. CONCERTACIÓN'!AF25</f>
        <v>0</v>
      </c>
      <c r="AK24" s="297"/>
      <c r="AL24" s="298">
        <f>(AJ24*AK24)</f>
        <v>0</v>
      </c>
    </row>
    <row r="25" spans="1:38" s="11" customFormat="1" ht="18" customHeight="1">
      <c r="A25" s="293"/>
      <c r="B25" s="291"/>
      <c r="C25" s="291"/>
      <c r="D25" s="291"/>
      <c r="E25" s="291"/>
      <c r="F25" s="291"/>
      <c r="G25" s="291"/>
      <c r="H25" s="291"/>
      <c r="I25" s="291"/>
      <c r="J25" s="291"/>
      <c r="K25" s="291"/>
      <c r="L25" s="291"/>
      <c r="M25" s="291"/>
      <c r="N25" s="291"/>
      <c r="O25" s="303"/>
      <c r="P25" s="303"/>
      <c r="Q25" s="303"/>
      <c r="R25" s="303"/>
      <c r="S25" s="303"/>
      <c r="T25" s="303"/>
      <c r="U25" s="303"/>
      <c r="V25" s="303"/>
      <c r="W25" s="303"/>
      <c r="X25" s="294">
        <f>+'1. CONCERTACIÓN'!N26</f>
        <v>0</v>
      </c>
      <c r="Y25" s="294"/>
      <c r="Z25" s="294"/>
      <c r="AA25" s="294"/>
      <c r="AB25" s="295"/>
      <c r="AC25" s="295"/>
      <c r="AD25" s="295"/>
      <c r="AE25" s="295"/>
      <c r="AF25" s="295"/>
      <c r="AG25" s="295"/>
      <c r="AH25" s="295"/>
      <c r="AI25" s="295"/>
      <c r="AJ25" s="289"/>
      <c r="AK25" s="297"/>
      <c r="AL25" s="298"/>
    </row>
    <row r="26" spans="1:38" s="11" customFormat="1" ht="18" customHeight="1">
      <c r="A26" s="293"/>
      <c r="B26" s="291"/>
      <c r="C26" s="291"/>
      <c r="D26" s="291"/>
      <c r="E26" s="291"/>
      <c r="F26" s="291"/>
      <c r="G26" s="291"/>
      <c r="H26" s="291"/>
      <c r="I26" s="291"/>
      <c r="J26" s="291"/>
      <c r="K26" s="291"/>
      <c r="L26" s="291"/>
      <c r="M26" s="291"/>
      <c r="N26" s="291"/>
      <c r="O26" s="303"/>
      <c r="P26" s="303"/>
      <c r="Q26" s="303"/>
      <c r="R26" s="303"/>
      <c r="S26" s="303"/>
      <c r="T26" s="303"/>
      <c r="U26" s="303"/>
      <c r="V26" s="303"/>
      <c r="W26" s="303"/>
      <c r="X26" s="294">
        <f>+'1. CONCERTACIÓN'!N27</f>
        <v>0</v>
      </c>
      <c r="Y26" s="294"/>
      <c r="Z26" s="294"/>
      <c r="AA26" s="294"/>
      <c r="AB26" s="295"/>
      <c r="AC26" s="295"/>
      <c r="AD26" s="295"/>
      <c r="AE26" s="295"/>
      <c r="AF26" s="295"/>
      <c r="AG26" s="295"/>
      <c r="AH26" s="295"/>
      <c r="AI26" s="295"/>
      <c r="AJ26" s="289"/>
      <c r="AK26" s="297"/>
      <c r="AL26" s="298"/>
    </row>
    <row r="27" spans="1:38" s="11" customFormat="1" ht="18" customHeight="1">
      <c r="A27" s="293"/>
      <c r="B27" s="291"/>
      <c r="C27" s="291"/>
      <c r="D27" s="291"/>
      <c r="E27" s="291"/>
      <c r="F27" s="291"/>
      <c r="G27" s="291"/>
      <c r="H27" s="291"/>
      <c r="I27" s="291"/>
      <c r="J27" s="291"/>
      <c r="K27" s="291"/>
      <c r="L27" s="291"/>
      <c r="M27" s="291"/>
      <c r="N27" s="291"/>
      <c r="O27" s="303"/>
      <c r="P27" s="303"/>
      <c r="Q27" s="303"/>
      <c r="R27" s="303"/>
      <c r="S27" s="303"/>
      <c r="T27" s="303"/>
      <c r="U27" s="303"/>
      <c r="V27" s="303"/>
      <c r="W27" s="303"/>
      <c r="X27" s="294">
        <f>+'1. CONCERTACIÓN'!N28</f>
        <v>0</v>
      </c>
      <c r="Y27" s="294"/>
      <c r="Z27" s="294"/>
      <c r="AA27" s="294"/>
      <c r="AB27" s="295"/>
      <c r="AC27" s="295"/>
      <c r="AD27" s="295"/>
      <c r="AE27" s="295"/>
      <c r="AF27" s="295"/>
      <c r="AG27" s="295"/>
      <c r="AH27" s="295"/>
      <c r="AI27" s="295"/>
      <c r="AJ27" s="289"/>
      <c r="AK27" s="297"/>
      <c r="AL27" s="298"/>
    </row>
    <row r="28" spans="1:38" s="11" customFormat="1" ht="18" customHeight="1">
      <c r="A28" s="293">
        <f>+'1. CONCERTACIÓN'!A29</f>
        <v>0</v>
      </c>
      <c r="B28" s="291">
        <f>+'1. CONCERTACIÓN'!F29</f>
        <v>0</v>
      </c>
      <c r="C28" s="291"/>
      <c r="D28" s="291"/>
      <c r="E28" s="291"/>
      <c r="F28" s="291"/>
      <c r="G28" s="291"/>
      <c r="H28" s="291"/>
      <c r="I28" s="291"/>
      <c r="J28" s="291"/>
      <c r="K28" s="291"/>
      <c r="L28" s="291"/>
      <c r="M28" s="291"/>
      <c r="N28" s="291"/>
      <c r="O28" s="303">
        <f>+'1. CONCERTACIÓN'!Y29</f>
        <v>0</v>
      </c>
      <c r="P28" s="303"/>
      <c r="Q28" s="303"/>
      <c r="R28" s="303"/>
      <c r="S28" s="303"/>
      <c r="T28" s="303"/>
      <c r="U28" s="303"/>
      <c r="V28" s="303"/>
      <c r="W28" s="303"/>
      <c r="X28" s="294">
        <f>+'1. CONCERTACIÓN'!N29</f>
        <v>0</v>
      </c>
      <c r="Y28" s="294"/>
      <c r="Z28" s="294"/>
      <c r="AA28" s="294"/>
      <c r="AB28" s="295"/>
      <c r="AC28" s="295"/>
      <c r="AD28" s="295"/>
      <c r="AE28" s="295"/>
      <c r="AF28" s="295"/>
      <c r="AG28" s="295"/>
      <c r="AH28" s="295"/>
      <c r="AI28" s="295"/>
      <c r="AJ28" s="289">
        <f>+'1. CONCERTACIÓN'!AF29</f>
        <v>0</v>
      </c>
      <c r="AK28" s="297"/>
      <c r="AL28" s="298">
        <f>(AJ28*AK28)</f>
        <v>0</v>
      </c>
    </row>
    <row r="29" spans="1:38" s="11" customFormat="1" ht="18" customHeight="1">
      <c r="A29" s="293"/>
      <c r="B29" s="291"/>
      <c r="C29" s="291"/>
      <c r="D29" s="291"/>
      <c r="E29" s="291"/>
      <c r="F29" s="291"/>
      <c r="G29" s="291"/>
      <c r="H29" s="291"/>
      <c r="I29" s="291"/>
      <c r="J29" s="291"/>
      <c r="K29" s="291"/>
      <c r="L29" s="291"/>
      <c r="M29" s="291"/>
      <c r="N29" s="291"/>
      <c r="O29" s="303"/>
      <c r="P29" s="303"/>
      <c r="Q29" s="303"/>
      <c r="R29" s="303"/>
      <c r="S29" s="303"/>
      <c r="T29" s="303"/>
      <c r="U29" s="303"/>
      <c r="V29" s="303"/>
      <c r="W29" s="303"/>
      <c r="X29" s="294">
        <f>+'1. CONCERTACIÓN'!N30</f>
        <v>0</v>
      </c>
      <c r="Y29" s="294"/>
      <c r="Z29" s="294"/>
      <c r="AA29" s="294"/>
      <c r="AB29" s="295"/>
      <c r="AC29" s="295"/>
      <c r="AD29" s="295"/>
      <c r="AE29" s="295"/>
      <c r="AF29" s="295"/>
      <c r="AG29" s="295"/>
      <c r="AH29" s="295"/>
      <c r="AI29" s="295"/>
      <c r="AJ29" s="289"/>
      <c r="AK29" s="297"/>
      <c r="AL29" s="298"/>
    </row>
    <row r="30" spans="1:38" s="11" customFormat="1" ht="18" customHeight="1">
      <c r="A30" s="293"/>
      <c r="B30" s="291"/>
      <c r="C30" s="291"/>
      <c r="D30" s="291"/>
      <c r="E30" s="291"/>
      <c r="F30" s="291"/>
      <c r="G30" s="291"/>
      <c r="H30" s="291"/>
      <c r="I30" s="291"/>
      <c r="J30" s="291"/>
      <c r="K30" s="291"/>
      <c r="L30" s="291"/>
      <c r="M30" s="291"/>
      <c r="N30" s="291"/>
      <c r="O30" s="303"/>
      <c r="P30" s="303"/>
      <c r="Q30" s="303"/>
      <c r="R30" s="303"/>
      <c r="S30" s="303"/>
      <c r="T30" s="303"/>
      <c r="U30" s="303"/>
      <c r="V30" s="303"/>
      <c r="W30" s="303"/>
      <c r="X30" s="294">
        <f>+'1. CONCERTACIÓN'!N31</f>
        <v>0</v>
      </c>
      <c r="Y30" s="294"/>
      <c r="Z30" s="294"/>
      <c r="AA30" s="294"/>
      <c r="AB30" s="295"/>
      <c r="AC30" s="295"/>
      <c r="AD30" s="295"/>
      <c r="AE30" s="295"/>
      <c r="AF30" s="295"/>
      <c r="AG30" s="295"/>
      <c r="AH30" s="295"/>
      <c r="AI30" s="295"/>
      <c r="AJ30" s="289"/>
      <c r="AK30" s="297"/>
      <c r="AL30" s="298"/>
    </row>
    <row r="31" spans="1:38" s="11" customFormat="1" ht="18" customHeight="1">
      <c r="A31" s="293"/>
      <c r="B31" s="291"/>
      <c r="C31" s="291"/>
      <c r="D31" s="291"/>
      <c r="E31" s="291"/>
      <c r="F31" s="291"/>
      <c r="G31" s="291"/>
      <c r="H31" s="291"/>
      <c r="I31" s="291"/>
      <c r="J31" s="291"/>
      <c r="K31" s="291"/>
      <c r="L31" s="291"/>
      <c r="M31" s="291"/>
      <c r="N31" s="291"/>
      <c r="O31" s="303" t="e">
        <f>+'1. CONCERTACIÓN'!#REF!</f>
        <v>#REF!</v>
      </c>
      <c r="P31" s="303"/>
      <c r="Q31" s="303"/>
      <c r="R31" s="303"/>
      <c r="S31" s="303"/>
      <c r="T31" s="303"/>
      <c r="U31" s="303"/>
      <c r="V31" s="303"/>
      <c r="W31" s="303"/>
      <c r="X31" s="294">
        <f>+'1. CONCERTACIÓN'!N32</f>
        <v>0</v>
      </c>
      <c r="Y31" s="294"/>
      <c r="Z31" s="294"/>
      <c r="AA31" s="294"/>
      <c r="AB31" s="295"/>
      <c r="AC31" s="295"/>
      <c r="AD31" s="295"/>
      <c r="AE31" s="295"/>
      <c r="AF31" s="295"/>
      <c r="AG31" s="295"/>
      <c r="AH31" s="295"/>
      <c r="AI31" s="295"/>
      <c r="AJ31" s="289"/>
      <c r="AK31" s="297"/>
      <c r="AL31" s="298"/>
    </row>
    <row r="32" spans="1:38" s="11" customFormat="1" ht="12" customHeight="1">
      <c r="A32" s="291"/>
      <c r="B32" s="291"/>
      <c r="C32" s="291"/>
      <c r="D32" s="291"/>
      <c r="E32" s="291"/>
      <c r="F32" s="291"/>
      <c r="G32" s="291"/>
      <c r="H32" s="291"/>
      <c r="I32" s="291"/>
      <c r="J32" s="291"/>
      <c r="K32" s="291"/>
      <c r="L32" s="291"/>
      <c r="M32" s="291"/>
      <c r="N32" s="291"/>
      <c r="O32" s="302"/>
      <c r="P32" s="302"/>
      <c r="Q32" s="302"/>
      <c r="R32" s="302"/>
      <c r="S32" s="302"/>
      <c r="T32" s="302"/>
      <c r="U32" s="302"/>
      <c r="V32" s="302"/>
      <c r="W32" s="302"/>
      <c r="X32" s="302"/>
      <c r="Y32" s="302"/>
      <c r="Z32" s="302"/>
      <c r="AA32" s="302"/>
      <c r="AB32" s="317"/>
      <c r="AC32" s="317"/>
      <c r="AD32" s="317"/>
      <c r="AE32" s="317"/>
      <c r="AF32" s="317"/>
      <c r="AG32" s="317"/>
      <c r="AH32" s="317"/>
      <c r="AI32" s="317"/>
      <c r="AJ32" s="300" t="str">
        <f>IF(SUM(AJ11:AJ30)&lt;&gt;100,"Numero no puede ser mayor ni menor que 100",SUM(AJ11:AJ30))</f>
        <v>Numero no puede ser mayor ni menor que 100</v>
      </c>
      <c r="AK32" s="178"/>
      <c r="AL32" s="312">
        <f>+SUM(AL12:AL30)</f>
        <v>0</v>
      </c>
    </row>
    <row r="33" spans="1:42" s="11" customFormat="1" ht="27" customHeight="1">
      <c r="A33" s="316" t="s">
        <v>249</v>
      </c>
      <c r="B33" s="316"/>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00"/>
      <c r="AK33" s="178"/>
      <c r="AL33" s="312"/>
    </row>
    <row r="34" spans="1:42" s="11" customFormat="1" ht="24" customHeight="1">
      <c r="A34" s="292" t="s">
        <v>514</v>
      </c>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t="s">
        <v>515</v>
      </c>
      <c r="AB34" s="292"/>
      <c r="AC34" s="292"/>
      <c r="AD34" s="292"/>
      <c r="AE34" s="292"/>
      <c r="AF34" s="292"/>
      <c r="AG34" s="292"/>
      <c r="AH34" s="292"/>
      <c r="AI34" s="292"/>
      <c r="AJ34" s="292"/>
      <c r="AK34" s="292"/>
      <c r="AL34" s="292"/>
    </row>
    <row r="35" spans="1:42" s="11" customFormat="1" ht="33.75" customHeight="1">
      <c r="A35" s="179" t="s">
        <v>281</v>
      </c>
      <c r="B35" s="290" t="s">
        <v>259</v>
      </c>
      <c r="C35" s="290"/>
      <c r="D35" s="290"/>
      <c r="E35" s="290"/>
      <c r="F35" s="290"/>
      <c r="G35" s="290"/>
      <c r="H35" s="290"/>
      <c r="I35" s="290"/>
      <c r="J35" s="290"/>
      <c r="K35" s="301" t="s">
        <v>261</v>
      </c>
      <c r="L35" s="301"/>
      <c r="M35" s="301"/>
      <c r="N35" s="301"/>
      <c r="O35" s="301"/>
      <c r="P35" s="301"/>
      <c r="Q35" s="301"/>
      <c r="R35" s="301"/>
      <c r="S35" s="290" t="s">
        <v>260</v>
      </c>
      <c r="T35" s="290"/>
      <c r="U35" s="290"/>
      <c r="V35" s="290"/>
      <c r="W35" s="290"/>
      <c r="X35" s="290"/>
      <c r="Y35" s="290"/>
      <c r="Z35" s="290"/>
      <c r="AA35" s="301" t="s">
        <v>270</v>
      </c>
      <c r="AB35" s="301"/>
      <c r="AC35" s="301"/>
      <c r="AD35" s="301"/>
      <c r="AE35" s="301"/>
      <c r="AF35" s="301"/>
      <c r="AG35" s="301" t="s">
        <v>262</v>
      </c>
      <c r="AH35" s="301"/>
      <c r="AI35" s="301"/>
      <c r="AJ35" s="301" t="s">
        <v>263</v>
      </c>
      <c r="AK35" s="301"/>
      <c r="AL35" s="301"/>
    </row>
    <row r="36" spans="1:42" s="11" customFormat="1" ht="106.5" customHeight="1">
      <c r="A36" s="177">
        <f>+'1. CONCERTACIÓN'!A36</f>
        <v>1</v>
      </c>
      <c r="B36" s="291">
        <f>+'1. CONCERTACIÓN'!C36</f>
        <v>0</v>
      </c>
      <c r="C36" s="291"/>
      <c r="D36" s="291"/>
      <c r="E36" s="291"/>
      <c r="F36" s="291"/>
      <c r="G36" s="291"/>
      <c r="H36" s="291"/>
      <c r="I36" s="291"/>
      <c r="J36" s="291"/>
      <c r="K36" s="291">
        <f>+'1. CONCERTACIÓN'!H36</f>
        <v>0</v>
      </c>
      <c r="L36" s="291"/>
      <c r="M36" s="291"/>
      <c r="N36" s="291"/>
      <c r="O36" s="291"/>
      <c r="P36" s="291"/>
      <c r="Q36" s="291"/>
      <c r="R36" s="291"/>
      <c r="S36" s="318" t="str">
        <f>+'1. CONCERTACIÓN'!R36</f>
        <v/>
      </c>
      <c r="T36" s="318"/>
      <c r="U36" s="318"/>
      <c r="V36" s="318"/>
      <c r="W36" s="318"/>
      <c r="X36" s="318"/>
      <c r="Y36" s="318"/>
      <c r="Z36" s="318"/>
      <c r="AA36" s="321"/>
      <c r="AB36" s="321"/>
      <c r="AC36" s="321"/>
      <c r="AD36" s="321"/>
      <c r="AE36" s="321"/>
      <c r="AF36" s="321"/>
      <c r="AG36" s="327">
        <f>IF(AA36='lista de selecciones'!$I$180,'lista de selecciones'!$J$180,IF(AA36='lista de selecciones'!$I$181,'lista de selecciones'!$J$181,IF(AA36='lista de selecciones'!$I$182,'lista de selecciones'!$J$182,IF(AA36='lista de selecciones'!$I$183,'lista de selecciones'!$J$183,0))))</f>
        <v>0</v>
      </c>
      <c r="AH36" s="327"/>
      <c r="AI36" s="327"/>
      <c r="AJ36" s="304">
        <f>IF(AA36='lista de selecciones'!$I$180,'lista de selecciones'!$K$180,IF(AA36='lista de selecciones'!$I$181,'lista de selecciones'!$K$181,IF(AA36='lista de selecciones'!$I$182,'lista de selecciones'!$K$182,IF(AA36='lista de selecciones'!$I$183,'lista de selecciones'!$K$183,0))))</f>
        <v>0</v>
      </c>
      <c r="AK36" s="304"/>
      <c r="AL36" s="304"/>
    </row>
    <row r="37" spans="1:42" s="11" customFormat="1" ht="78" customHeight="1">
      <c r="A37" s="177">
        <f>+'1. CONCERTACIÓN'!A37</f>
        <v>2</v>
      </c>
      <c r="B37" s="291">
        <f>B36</f>
        <v>0</v>
      </c>
      <c r="C37" s="291"/>
      <c r="D37" s="291"/>
      <c r="E37" s="291"/>
      <c r="F37" s="291"/>
      <c r="G37" s="291"/>
      <c r="H37" s="291"/>
      <c r="I37" s="291"/>
      <c r="J37" s="291"/>
      <c r="K37" s="291">
        <f>+'1. CONCERTACIÓN'!H37</f>
        <v>0</v>
      </c>
      <c r="L37" s="291"/>
      <c r="M37" s="291"/>
      <c r="N37" s="291"/>
      <c r="O37" s="291"/>
      <c r="P37" s="291"/>
      <c r="Q37" s="291"/>
      <c r="R37" s="291"/>
      <c r="S37" s="318" t="str">
        <f>+'1. CONCERTACIÓN'!R37</f>
        <v/>
      </c>
      <c r="T37" s="318"/>
      <c r="U37" s="318"/>
      <c r="V37" s="318"/>
      <c r="W37" s="318"/>
      <c r="X37" s="318"/>
      <c r="Y37" s="318"/>
      <c r="Z37" s="318"/>
      <c r="AA37" s="321"/>
      <c r="AB37" s="321"/>
      <c r="AC37" s="321"/>
      <c r="AD37" s="321"/>
      <c r="AE37" s="321"/>
      <c r="AF37" s="321"/>
      <c r="AG37" s="327">
        <f>IF(AA37='lista de selecciones'!$I$180,'lista de selecciones'!$J$180,IF(AA37='lista de selecciones'!$I$181,'lista de selecciones'!$J$181,IF(AA37='lista de selecciones'!$I$182,'lista de selecciones'!$J$182,IF(AA37='lista de selecciones'!$I$183,'lista de selecciones'!$J$183,0))))</f>
        <v>0</v>
      </c>
      <c r="AH37" s="327"/>
      <c r="AI37" s="327"/>
      <c r="AJ37" s="304">
        <f>IF(AA37='lista de selecciones'!$I$180,'lista de selecciones'!$K$180,IF(AA37='lista de selecciones'!$I$181,'lista de selecciones'!$K$181,IF(AA37='lista de selecciones'!$I$182,'lista de selecciones'!$K$182,IF(AA37='lista de selecciones'!$I$183,'lista de selecciones'!$K$183,0))))</f>
        <v>0</v>
      </c>
      <c r="AK37" s="304"/>
      <c r="AL37" s="304"/>
    </row>
    <row r="38" spans="1:42" s="11" customFormat="1" ht="99" customHeight="1">
      <c r="A38" s="177">
        <f>+'1. CONCERTACIÓN'!A38</f>
        <v>3</v>
      </c>
      <c r="B38" s="291">
        <f>B36</f>
        <v>0</v>
      </c>
      <c r="C38" s="291"/>
      <c r="D38" s="291"/>
      <c r="E38" s="291"/>
      <c r="F38" s="291"/>
      <c r="G38" s="291"/>
      <c r="H38" s="291"/>
      <c r="I38" s="291"/>
      <c r="J38" s="291"/>
      <c r="K38" s="291">
        <f>+'1. CONCERTACIÓN'!H38</f>
        <v>0</v>
      </c>
      <c r="L38" s="291"/>
      <c r="M38" s="291"/>
      <c r="N38" s="291"/>
      <c r="O38" s="291"/>
      <c r="P38" s="291"/>
      <c r="Q38" s="291"/>
      <c r="R38" s="291"/>
      <c r="S38" s="318" t="str">
        <f>+'1. CONCERTACIÓN'!R38</f>
        <v/>
      </c>
      <c r="T38" s="318"/>
      <c r="U38" s="318"/>
      <c r="V38" s="318"/>
      <c r="W38" s="318"/>
      <c r="X38" s="318"/>
      <c r="Y38" s="318"/>
      <c r="Z38" s="318"/>
      <c r="AA38" s="321"/>
      <c r="AB38" s="321"/>
      <c r="AC38" s="321"/>
      <c r="AD38" s="321"/>
      <c r="AE38" s="321"/>
      <c r="AF38" s="321"/>
      <c r="AG38" s="327">
        <f>IF(AA38='lista de selecciones'!$I$180,'lista de selecciones'!$J$180,IF(AA38='lista de selecciones'!$I$181,'lista de selecciones'!$J$181,IF(AA38='lista de selecciones'!$I$182,'lista de selecciones'!$J$182,IF(AA38='lista de selecciones'!$I$183,'lista de selecciones'!$J$183,0))))</f>
        <v>0</v>
      </c>
      <c r="AH38" s="327"/>
      <c r="AI38" s="327"/>
      <c r="AJ38" s="304">
        <f>IF(AA38='lista de selecciones'!$I$180,'lista de selecciones'!$K$180,IF(AA38='lista de selecciones'!$I$181,'lista de selecciones'!$K$181,IF(AA38='lista de selecciones'!$I$182,'lista de selecciones'!$K$182,IF(AA38='lista de selecciones'!$I$183,'lista de selecciones'!$K$183,0))))</f>
        <v>0</v>
      </c>
      <c r="AK38" s="304"/>
      <c r="AL38" s="304"/>
    </row>
    <row r="39" spans="1:42" s="11" customFormat="1" ht="84.75" customHeight="1">
      <c r="A39" s="177">
        <f>+'1. CONCERTACIÓN'!A39</f>
        <v>4</v>
      </c>
      <c r="B39" s="291">
        <f>B37</f>
        <v>0</v>
      </c>
      <c r="C39" s="291"/>
      <c r="D39" s="291"/>
      <c r="E39" s="291"/>
      <c r="F39" s="291"/>
      <c r="G39" s="291"/>
      <c r="H39" s="291"/>
      <c r="I39" s="291"/>
      <c r="J39" s="291"/>
      <c r="K39" s="291">
        <f>+'1. CONCERTACIÓN'!H39</f>
        <v>0</v>
      </c>
      <c r="L39" s="291"/>
      <c r="M39" s="291"/>
      <c r="N39" s="291"/>
      <c r="O39" s="291"/>
      <c r="P39" s="291"/>
      <c r="Q39" s="291"/>
      <c r="R39" s="291"/>
      <c r="S39" s="318" t="str">
        <f>+'1. CONCERTACIÓN'!R39</f>
        <v/>
      </c>
      <c r="T39" s="318"/>
      <c r="U39" s="318"/>
      <c r="V39" s="318"/>
      <c r="W39" s="318"/>
      <c r="X39" s="318"/>
      <c r="Y39" s="318"/>
      <c r="Z39" s="318"/>
      <c r="AA39" s="321"/>
      <c r="AB39" s="321"/>
      <c r="AC39" s="321"/>
      <c r="AD39" s="321"/>
      <c r="AE39" s="321"/>
      <c r="AF39" s="321"/>
      <c r="AG39" s="327">
        <f>IF(AA39='lista de selecciones'!$I$180,'lista de selecciones'!$J$180,IF(AA39='lista de selecciones'!$I$181,'lista de selecciones'!$J$181,IF(AA39='lista de selecciones'!$I$182,'lista de selecciones'!$J$182,IF(AA39='lista de selecciones'!$I$183,'lista de selecciones'!$J$183,0))))</f>
        <v>0</v>
      </c>
      <c r="AH39" s="327"/>
      <c r="AI39" s="327"/>
      <c r="AJ39" s="304">
        <f>IF(AA39='lista de selecciones'!$I$180,'lista de selecciones'!$K$180,IF(AA39='lista de selecciones'!$I$181,'lista de selecciones'!$K$181,IF(AA39='lista de selecciones'!$I$182,'lista de selecciones'!$K$182,IF(AA39='lista de selecciones'!$I$183,'lista de selecciones'!$K$183,0))))</f>
        <v>0</v>
      </c>
      <c r="AK39" s="304"/>
      <c r="AL39" s="304"/>
    </row>
    <row r="40" spans="1:42" s="11" customFormat="1" ht="27" customHeight="1">
      <c r="A40" s="326" t="s">
        <v>248</v>
      </c>
      <c r="B40" s="326"/>
      <c r="C40" s="326"/>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289">
        <f>SUM(AJ36:AL39)/4</f>
        <v>0</v>
      </c>
      <c r="AK40" s="289"/>
      <c r="AL40" s="289"/>
    </row>
    <row r="41" spans="1:42" s="11" customFormat="1" ht="38.25" customHeight="1">
      <c r="A41" s="299" t="s">
        <v>446</v>
      </c>
      <c r="B41" s="299"/>
      <c r="C41" s="299"/>
      <c r="D41" s="299"/>
      <c r="E41" s="299"/>
      <c r="F41" s="299"/>
      <c r="G41" s="299"/>
      <c r="H41" s="299"/>
      <c r="I41" s="299"/>
      <c r="J41" s="299"/>
      <c r="K41" s="299"/>
      <c r="L41" s="299"/>
      <c r="M41" s="299"/>
      <c r="N41" s="299"/>
      <c r="O41" s="322" t="e">
        <f>+#REF!</f>
        <v>#REF!</v>
      </c>
      <c r="P41" s="298"/>
      <c r="Q41" s="298"/>
      <c r="R41" s="299" t="s">
        <v>447</v>
      </c>
      <c r="S41" s="299"/>
      <c r="T41" s="299"/>
      <c r="U41" s="299"/>
      <c r="V41" s="299"/>
      <c r="W41" s="299"/>
      <c r="X41" s="299"/>
      <c r="Y41" s="299"/>
      <c r="Z41" s="299"/>
      <c r="AA41" s="299"/>
      <c r="AB41" s="299"/>
      <c r="AC41" s="306" t="e">
        <f>+#REF!</f>
        <v>#REF!</v>
      </c>
      <c r="AD41" s="298"/>
      <c r="AE41" s="298"/>
      <c r="AF41" s="287" t="s">
        <v>443</v>
      </c>
      <c r="AG41" s="287"/>
      <c r="AH41" s="287"/>
      <c r="AI41" s="287"/>
      <c r="AJ41" s="289" t="e">
        <f>+O41+AC41</f>
        <v>#REF!</v>
      </c>
      <c r="AK41" s="289"/>
      <c r="AL41" s="289"/>
    </row>
    <row r="42" spans="1:42" s="11" customFormat="1" ht="39" customHeight="1">
      <c r="A42" s="299" t="s">
        <v>285</v>
      </c>
      <c r="B42" s="299"/>
      <c r="C42" s="299"/>
      <c r="D42" s="299"/>
      <c r="E42" s="299"/>
      <c r="F42" s="299"/>
      <c r="G42" s="299"/>
      <c r="H42" s="299"/>
      <c r="I42" s="299"/>
      <c r="J42" s="299"/>
      <c r="K42" s="299"/>
      <c r="L42" s="299"/>
      <c r="M42" s="299"/>
      <c r="N42" s="299"/>
      <c r="O42" s="298">
        <f>AL32*80%</f>
        <v>0</v>
      </c>
      <c r="P42" s="298"/>
      <c r="Q42" s="298"/>
      <c r="R42" s="299" t="s">
        <v>286</v>
      </c>
      <c r="S42" s="299"/>
      <c r="T42" s="299"/>
      <c r="U42" s="299"/>
      <c r="V42" s="299"/>
      <c r="W42" s="299"/>
      <c r="X42" s="299"/>
      <c r="Y42" s="299"/>
      <c r="Z42" s="299"/>
      <c r="AA42" s="299"/>
      <c r="AB42" s="299"/>
      <c r="AC42" s="306">
        <f>+(AJ40*20%)*10</f>
        <v>0</v>
      </c>
      <c r="AD42" s="306"/>
      <c r="AE42" s="306"/>
      <c r="AF42" s="287" t="s">
        <v>444</v>
      </c>
      <c r="AG42" s="287"/>
      <c r="AH42" s="287"/>
      <c r="AI42" s="287"/>
      <c r="AJ42" s="288" t="e">
        <f>IF(AJ41&gt;1,((AVERAGE(O41,AC41))+(AVERAGE(O42,AC42))),(O42+AC42))</f>
        <v>#REF!</v>
      </c>
      <c r="AK42" s="288"/>
      <c r="AL42" s="288"/>
      <c r="AM42" s="158"/>
    </row>
    <row r="43" spans="1:42" s="11" customFormat="1" ht="21.75" customHeight="1">
      <c r="A43" s="292" t="s">
        <v>516</v>
      </c>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row>
    <row r="44" spans="1:42" s="11" customFormat="1" ht="19.5" customHeight="1">
      <c r="A44" s="313" t="s">
        <v>258</v>
      </c>
      <c r="B44" s="313"/>
      <c r="C44" s="313"/>
      <c r="D44" s="313"/>
      <c r="E44" s="313"/>
      <c r="F44" s="313"/>
      <c r="G44" s="313"/>
      <c r="H44" s="313"/>
      <c r="I44" s="313"/>
      <c r="J44" s="313"/>
      <c r="K44" s="313"/>
      <c r="L44" s="313"/>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175"/>
      <c r="AN44" s="175"/>
      <c r="AO44" s="175"/>
      <c r="AP44" s="175"/>
    </row>
    <row r="45" spans="1:42" s="11" customFormat="1">
      <c r="A45" s="287"/>
      <c r="B45" s="287"/>
      <c r="C45" s="287"/>
      <c r="D45" s="287"/>
      <c r="E45" s="287"/>
      <c r="F45" s="287"/>
      <c r="G45" s="287"/>
      <c r="H45" s="287"/>
      <c r="I45" s="287"/>
      <c r="J45" s="287"/>
      <c r="K45" s="287"/>
      <c r="L45" s="287"/>
      <c r="M45" s="287" t="s">
        <v>47</v>
      </c>
      <c r="N45" s="287"/>
      <c r="O45" s="287"/>
      <c r="P45" s="287"/>
      <c r="Q45" s="287"/>
      <c r="R45" s="287"/>
      <c r="S45" s="287"/>
      <c r="T45" s="287"/>
      <c r="U45" s="287"/>
      <c r="V45" s="287" t="s">
        <v>48</v>
      </c>
      <c r="W45" s="287"/>
      <c r="X45" s="287"/>
      <c r="Y45" s="287"/>
      <c r="Z45" s="287"/>
      <c r="AA45" s="287"/>
      <c r="AB45" s="287"/>
      <c r="AC45" s="287"/>
      <c r="AD45" s="287"/>
      <c r="AE45" s="287"/>
      <c r="AF45" s="287"/>
      <c r="AG45" s="287" t="s">
        <v>81</v>
      </c>
      <c r="AH45" s="287"/>
      <c r="AI45" s="287"/>
      <c r="AJ45" s="287"/>
      <c r="AK45" s="287"/>
      <c r="AL45" s="287"/>
      <c r="AM45" s="175"/>
      <c r="AN45" s="12"/>
      <c r="AO45" s="12"/>
      <c r="AP45" s="13"/>
    </row>
    <row r="46" spans="1:42" s="11" customFormat="1">
      <c r="A46" s="313" t="s">
        <v>2</v>
      </c>
      <c r="B46" s="313"/>
      <c r="C46" s="313"/>
      <c r="D46" s="313"/>
      <c r="E46" s="313"/>
      <c r="F46" s="313"/>
      <c r="G46" s="313"/>
      <c r="H46" s="313"/>
      <c r="I46" s="313"/>
      <c r="J46" s="313"/>
      <c r="K46" s="313"/>
      <c r="L46" s="313"/>
      <c r="M46" s="291">
        <f>+'1. CONCERTACIÓN'!J43</f>
        <v>0</v>
      </c>
      <c r="N46" s="291"/>
      <c r="O46" s="291"/>
      <c r="P46" s="291"/>
      <c r="Q46" s="291"/>
      <c r="R46" s="291"/>
      <c r="S46" s="291"/>
      <c r="T46" s="291"/>
      <c r="U46" s="291"/>
      <c r="V46" s="291">
        <f>'1. CONCERTACIÓN'!P43</f>
        <v>0</v>
      </c>
      <c r="W46" s="291"/>
      <c r="X46" s="291"/>
      <c r="Y46" s="291"/>
      <c r="Z46" s="291"/>
      <c r="AA46" s="291"/>
      <c r="AB46" s="291"/>
      <c r="AC46" s="291"/>
      <c r="AD46" s="291"/>
      <c r="AE46" s="291"/>
      <c r="AF46" s="291"/>
      <c r="AG46" s="291">
        <f>++'1. CONCERTACIÓN'!Z43</f>
        <v>0</v>
      </c>
      <c r="AH46" s="291"/>
      <c r="AI46" s="291"/>
      <c r="AJ46" s="291"/>
      <c r="AK46" s="291"/>
      <c r="AL46" s="291"/>
      <c r="AM46" s="175"/>
      <c r="AN46" s="12"/>
      <c r="AO46" s="12"/>
      <c r="AP46" s="13"/>
    </row>
    <row r="47" spans="1:42" s="11" customFormat="1">
      <c r="A47" s="313" t="s">
        <v>44</v>
      </c>
      <c r="B47" s="313"/>
      <c r="C47" s="313"/>
      <c r="D47" s="313"/>
      <c r="E47" s="313"/>
      <c r="F47" s="313"/>
      <c r="G47" s="313"/>
      <c r="H47" s="313"/>
      <c r="I47" s="313"/>
      <c r="J47" s="313"/>
      <c r="K47" s="313"/>
      <c r="L47" s="313"/>
      <c r="M47" s="291">
        <f>'1. CONCERTACIÓN'!J44</f>
        <v>0</v>
      </c>
      <c r="N47" s="291"/>
      <c r="O47" s="291"/>
      <c r="P47" s="291"/>
      <c r="Q47" s="291"/>
      <c r="R47" s="291"/>
      <c r="S47" s="291"/>
      <c r="T47" s="291"/>
      <c r="U47" s="291"/>
      <c r="V47" s="291">
        <f>'1. CONCERTACIÓN'!P44</f>
        <v>0</v>
      </c>
      <c r="W47" s="291"/>
      <c r="X47" s="291"/>
      <c r="Y47" s="291"/>
      <c r="Z47" s="291"/>
      <c r="AA47" s="291"/>
      <c r="AB47" s="291"/>
      <c r="AC47" s="291"/>
      <c r="AD47" s="291"/>
      <c r="AE47" s="291"/>
      <c r="AF47" s="291"/>
      <c r="AG47" s="291">
        <f>'1. CONCERTACIÓN'!Z44</f>
        <v>0</v>
      </c>
      <c r="AH47" s="291"/>
      <c r="AI47" s="291"/>
      <c r="AJ47" s="291"/>
      <c r="AK47" s="291"/>
      <c r="AL47" s="291"/>
      <c r="AM47" s="175"/>
      <c r="AN47" s="175"/>
      <c r="AO47" s="180"/>
      <c r="AP47" s="180"/>
    </row>
    <row r="48" spans="1:42" s="11" customFormat="1">
      <c r="A48" s="313" t="s">
        <v>4</v>
      </c>
      <c r="B48" s="313"/>
      <c r="C48" s="313"/>
      <c r="D48" s="313"/>
      <c r="E48" s="313"/>
      <c r="F48" s="313"/>
      <c r="G48" s="313"/>
      <c r="H48" s="313"/>
      <c r="I48" s="313"/>
      <c r="J48" s="313"/>
      <c r="K48" s="313"/>
      <c r="L48" s="313"/>
      <c r="M48" s="291">
        <f>'1. CONCERTACIÓN'!J45</f>
        <v>0</v>
      </c>
      <c r="N48" s="291"/>
      <c r="O48" s="291"/>
      <c r="P48" s="291"/>
      <c r="Q48" s="291"/>
      <c r="R48" s="291"/>
      <c r="S48" s="291"/>
      <c r="T48" s="291"/>
      <c r="U48" s="291"/>
      <c r="V48" s="291">
        <f>'1. CONCERTACIÓN'!P45</f>
        <v>0</v>
      </c>
      <c r="W48" s="291"/>
      <c r="X48" s="291"/>
      <c r="Y48" s="291"/>
      <c r="Z48" s="291"/>
      <c r="AA48" s="291"/>
      <c r="AB48" s="291"/>
      <c r="AC48" s="291"/>
      <c r="AD48" s="291"/>
      <c r="AE48" s="291"/>
      <c r="AF48" s="291"/>
      <c r="AG48" s="291">
        <f>'1. CONCERTACIÓN'!Z45</f>
        <v>0</v>
      </c>
      <c r="AH48" s="291"/>
      <c r="AI48" s="291"/>
      <c r="AJ48" s="291"/>
      <c r="AK48" s="291"/>
      <c r="AL48" s="291"/>
      <c r="AM48" s="175"/>
      <c r="AN48" s="175"/>
      <c r="AO48" s="175"/>
      <c r="AP48" s="175"/>
    </row>
    <row r="49" spans="1:42" s="11" customFormat="1">
      <c r="A49" s="313" t="s">
        <v>3</v>
      </c>
      <c r="B49" s="313"/>
      <c r="C49" s="313"/>
      <c r="D49" s="313"/>
      <c r="E49" s="313"/>
      <c r="F49" s="313"/>
      <c r="G49" s="313"/>
      <c r="H49" s="313"/>
      <c r="I49" s="313"/>
      <c r="J49" s="313"/>
      <c r="K49" s="313"/>
      <c r="L49" s="313"/>
      <c r="M49" s="291">
        <f>'1. CONCERTACIÓN'!J46</f>
        <v>0</v>
      </c>
      <c r="N49" s="291"/>
      <c r="O49" s="291"/>
      <c r="P49" s="291"/>
      <c r="Q49" s="291"/>
      <c r="R49" s="291"/>
      <c r="S49" s="291"/>
      <c r="T49" s="291"/>
      <c r="U49" s="291"/>
      <c r="V49" s="291">
        <f>'1. CONCERTACIÓN'!P46</f>
        <v>0</v>
      </c>
      <c r="W49" s="291"/>
      <c r="X49" s="291"/>
      <c r="Y49" s="291"/>
      <c r="Z49" s="291"/>
      <c r="AA49" s="291"/>
      <c r="AB49" s="291"/>
      <c r="AC49" s="291"/>
      <c r="AD49" s="291"/>
      <c r="AE49" s="291"/>
      <c r="AF49" s="291"/>
      <c r="AG49" s="291">
        <f>'1. CONCERTACIÓN'!Z46</f>
        <v>0</v>
      </c>
      <c r="AH49" s="291"/>
      <c r="AI49" s="291"/>
      <c r="AJ49" s="291"/>
      <c r="AK49" s="291"/>
      <c r="AL49" s="291"/>
      <c r="AM49" s="175"/>
      <c r="AN49" s="175"/>
      <c r="AO49" s="175"/>
      <c r="AP49" s="175"/>
    </row>
    <row r="50" spans="1:42" s="11" customFormat="1" ht="25.5" customHeight="1">
      <c r="A50" s="313" t="s">
        <v>6</v>
      </c>
      <c r="B50" s="313"/>
      <c r="C50" s="313"/>
      <c r="D50" s="313"/>
      <c r="E50" s="313"/>
      <c r="F50" s="313"/>
      <c r="G50" s="313"/>
      <c r="H50" s="313"/>
      <c r="I50" s="313"/>
      <c r="J50" s="313"/>
      <c r="K50" s="313"/>
      <c r="L50" s="313"/>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175"/>
      <c r="AN50" s="175"/>
      <c r="AO50" s="175"/>
      <c r="AP50" s="175"/>
    </row>
    <row r="51" spans="1:42" s="11" customFormat="1" ht="20.25" customHeight="1">
      <c r="A51" s="319" t="s">
        <v>484</v>
      </c>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181"/>
      <c r="AN51" s="181"/>
      <c r="AO51" s="181"/>
      <c r="AP51" s="181"/>
    </row>
    <row r="52" spans="1:42" s="11" customFormat="1" ht="60.75" customHeight="1">
      <c r="A52" s="320"/>
      <c r="B52" s="320"/>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0"/>
      <c r="AJ52" s="320"/>
      <c r="AK52" s="320"/>
      <c r="AL52" s="320"/>
      <c r="AM52" s="181"/>
      <c r="AN52" s="181"/>
      <c r="AO52" s="181"/>
      <c r="AP52" s="181"/>
    </row>
  </sheetData>
  <sheetProtection formatCells="0" formatColumns="0" formatRows="0"/>
  <mergeCells count="165">
    <mergeCell ref="AJ1:AL1"/>
    <mergeCell ref="AJ2:AL2"/>
    <mergeCell ref="AJ3:AL3"/>
    <mergeCell ref="AJ4:AL4"/>
    <mergeCell ref="H1:AI4"/>
    <mergeCell ref="A1:G4"/>
    <mergeCell ref="A5:AL5"/>
    <mergeCell ref="A40:AI40"/>
    <mergeCell ref="S35:Z35"/>
    <mergeCell ref="B35:J35"/>
    <mergeCell ref="B36:J36"/>
    <mergeCell ref="B37:J37"/>
    <mergeCell ref="B38:J38"/>
    <mergeCell ref="B39:J39"/>
    <mergeCell ref="AG37:AI37"/>
    <mergeCell ref="AG38:AI38"/>
    <mergeCell ref="AG39:AI39"/>
    <mergeCell ref="AG35:AI35"/>
    <mergeCell ref="AA35:AF35"/>
    <mergeCell ref="AA36:AF36"/>
    <mergeCell ref="AA37:AF37"/>
    <mergeCell ref="AA38:AF38"/>
    <mergeCell ref="AG36:AI36"/>
    <mergeCell ref="X29:AA29"/>
    <mergeCell ref="A50:L50"/>
    <mergeCell ref="A51:AL51"/>
    <mergeCell ref="A52:AL52"/>
    <mergeCell ref="AA34:AL34"/>
    <mergeCell ref="S38:Z38"/>
    <mergeCell ref="S39:Z39"/>
    <mergeCell ref="AG50:AL50"/>
    <mergeCell ref="A48:L48"/>
    <mergeCell ref="M48:U48"/>
    <mergeCell ref="V48:AF48"/>
    <mergeCell ref="AG48:AL48"/>
    <mergeCell ref="K38:R38"/>
    <mergeCell ref="K39:R39"/>
    <mergeCell ref="AA39:AF39"/>
    <mergeCell ref="AG47:AL47"/>
    <mergeCell ref="M50:U50"/>
    <mergeCell ref="V50:AF50"/>
    <mergeCell ref="V47:AF47"/>
    <mergeCell ref="M47:U47"/>
    <mergeCell ref="K35:R35"/>
    <mergeCell ref="O41:Q41"/>
    <mergeCell ref="R41:AB41"/>
    <mergeCell ref="AJ37:AL37"/>
    <mergeCell ref="AJ38:AL38"/>
    <mergeCell ref="A49:L49"/>
    <mergeCell ref="M49:U49"/>
    <mergeCell ref="V49:AF49"/>
    <mergeCell ref="AC41:AE41"/>
    <mergeCell ref="A10:AL10"/>
    <mergeCell ref="A8:I8"/>
    <mergeCell ref="J8:K8"/>
    <mergeCell ref="L8:N8"/>
    <mergeCell ref="AB11:AI11"/>
    <mergeCell ref="V45:AF45"/>
    <mergeCell ref="AG45:AL45"/>
    <mergeCell ref="A33:AI33"/>
    <mergeCell ref="A44:L44"/>
    <mergeCell ref="A32:N32"/>
    <mergeCell ref="AB32:AI32"/>
    <mergeCell ref="A42:N42"/>
    <mergeCell ref="AG49:AL49"/>
    <mergeCell ref="A46:L46"/>
    <mergeCell ref="M46:U46"/>
    <mergeCell ref="S36:Z36"/>
    <mergeCell ref="S37:Z37"/>
    <mergeCell ref="A47:L47"/>
    <mergeCell ref="AJ39:AL39"/>
    <mergeCell ref="AJ40:AL40"/>
    <mergeCell ref="V46:AF46"/>
    <mergeCell ref="AG46:AL46"/>
    <mergeCell ref="M44:AL44"/>
    <mergeCell ref="A43:AL43"/>
    <mergeCell ref="O42:Q42"/>
    <mergeCell ref="R42:AB42"/>
    <mergeCell ref="AC42:AE42"/>
    <mergeCell ref="A6:AL6"/>
    <mergeCell ref="W7:X7"/>
    <mergeCell ref="Y7:AK7"/>
    <mergeCell ref="A7:K7"/>
    <mergeCell ref="O8:P8"/>
    <mergeCell ref="A9:I9"/>
    <mergeCell ref="Q8:T8"/>
    <mergeCell ref="U8:Z8"/>
    <mergeCell ref="AA8:AC8"/>
    <mergeCell ref="AD8:AH8"/>
    <mergeCell ref="L7:V7"/>
    <mergeCell ref="J9:AL9"/>
    <mergeCell ref="AI8:AL8"/>
    <mergeCell ref="AL32:AL33"/>
    <mergeCell ref="K36:R36"/>
    <mergeCell ref="A45:L45"/>
    <mergeCell ref="M45:U45"/>
    <mergeCell ref="A41:N41"/>
    <mergeCell ref="AJ32:AJ33"/>
    <mergeCell ref="O11:W11"/>
    <mergeCell ref="O32:W32"/>
    <mergeCell ref="X11:AA11"/>
    <mergeCell ref="X12:AA12"/>
    <mergeCell ref="X16:AA16"/>
    <mergeCell ref="X17:AA17"/>
    <mergeCell ref="X18:AA18"/>
    <mergeCell ref="X31:AA31"/>
    <mergeCell ref="X32:AA32"/>
    <mergeCell ref="X13:AA13"/>
    <mergeCell ref="O12:W15"/>
    <mergeCell ref="O16:W19"/>
    <mergeCell ref="O20:W23"/>
    <mergeCell ref="O24:W27"/>
    <mergeCell ref="O28:W31"/>
    <mergeCell ref="AB12:AI15"/>
    <mergeCell ref="AB16:AI19"/>
    <mergeCell ref="AB20:AI23"/>
    <mergeCell ref="AB24:AI27"/>
    <mergeCell ref="K37:R37"/>
    <mergeCell ref="AJ35:AL35"/>
    <mergeCell ref="AJ36:AL36"/>
    <mergeCell ref="AB28:AI31"/>
    <mergeCell ref="X14:AA14"/>
    <mergeCell ref="X15:AA15"/>
    <mergeCell ref="AJ12:AJ15"/>
    <mergeCell ref="AK12:AK15"/>
    <mergeCell ref="AL12:AL15"/>
    <mergeCell ref="AJ16:AJ19"/>
    <mergeCell ref="AK16:AK19"/>
    <mergeCell ref="AL16:AL19"/>
    <mergeCell ref="AJ20:AJ23"/>
    <mergeCell ref="AK20:AK23"/>
    <mergeCell ref="AL20:AL23"/>
    <mergeCell ref="AJ24:AJ27"/>
    <mergeCell ref="AK24:AK27"/>
    <mergeCell ref="AL24:AL27"/>
    <mergeCell ref="AJ28:AJ31"/>
    <mergeCell ref="AK28:AK31"/>
    <mergeCell ref="AL28:AL31"/>
    <mergeCell ref="X19:AA19"/>
    <mergeCell ref="X20:AA20"/>
    <mergeCell ref="X21:AA21"/>
    <mergeCell ref="AF42:AI42"/>
    <mergeCell ref="AJ42:AL42"/>
    <mergeCell ref="AF41:AI41"/>
    <mergeCell ref="AJ41:AL41"/>
    <mergeCell ref="B11:N11"/>
    <mergeCell ref="B12:N15"/>
    <mergeCell ref="B16:N19"/>
    <mergeCell ref="B20:N23"/>
    <mergeCell ref="B24:N27"/>
    <mergeCell ref="B28:N31"/>
    <mergeCell ref="A34:Z34"/>
    <mergeCell ref="A12:A15"/>
    <mergeCell ref="A16:A19"/>
    <mergeCell ref="A20:A23"/>
    <mergeCell ref="A24:A27"/>
    <mergeCell ref="A28:A31"/>
    <mergeCell ref="X22:AA22"/>
    <mergeCell ref="X23:AA23"/>
    <mergeCell ref="X24:AA24"/>
    <mergeCell ref="X25:AA25"/>
    <mergeCell ref="X26:AA26"/>
    <mergeCell ref="X27:AA27"/>
    <mergeCell ref="X28:AA28"/>
    <mergeCell ref="X30:AA30"/>
  </mergeCells>
  <conditionalFormatting sqref="B12 O12 X12:AA31 B16 B20 B24 B28">
    <cfRule type="containsText" dxfId="17" priority="21" operator="containsText" text="0">
      <formula>NOT(ISERROR(SEARCH("0",B12)))</formula>
    </cfRule>
  </conditionalFormatting>
  <conditionalFormatting sqref="B36:B39 K36:R39 AG36:AI39">
    <cfRule type="containsText" dxfId="16" priority="19" operator="containsText" text="0">
      <formula>NOT(ISERROR(SEARCH("0",B36)))</formula>
    </cfRule>
  </conditionalFormatting>
  <conditionalFormatting sqref="B36:B39 K36:Z39">
    <cfRule type="containsErrors" dxfId="15" priority="22" stopIfTrue="1">
      <formula>ISERROR(B36)</formula>
    </cfRule>
  </conditionalFormatting>
  <conditionalFormatting sqref="O16">
    <cfRule type="containsText" dxfId="14" priority="5" operator="containsText" text="0">
      <formula>NOT(ISERROR(SEARCH("0",O16)))</formula>
    </cfRule>
  </conditionalFormatting>
  <conditionalFormatting sqref="O20">
    <cfRule type="containsText" dxfId="13" priority="4" operator="containsText" text="0">
      <formula>NOT(ISERROR(SEARCH("0",O20)))</formula>
    </cfRule>
  </conditionalFormatting>
  <conditionalFormatting sqref="O24">
    <cfRule type="containsText" dxfId="12" priority="3" operator="containsText" text="0">
      <formula>NOT(ISERROR(SEARCH("0",O24)))</formula>
    </cfRule>
  </conditionalFormatting>
  <conditionalFormatting sqref="O28">
    <cfRule type="containsText" dxfId="11" priority="2" operator="containsText" text="0">
      <formula>NOT(ISERROR(SEARCH("0",O28)))</formula>
    </cfRule>
  </conditionalFormatting>
  <conditionalFormatting sqref="S37:Z39">
    <cfRule type="containsErrors" dxfId="10" priority="23" stopIfTrue="1">
      <formula>ISERROR(S37)</formula>
    </cfRule>
    <cfRule type="containsErrors" dxfId="9" priority="24" stopIfTrue="1">
      <formula>ISERROR(S37)</formula>
    </cfRule>
  </conditionalFormatting>
  <conditionalFormatting sqref="W7:X7 AL7 AI8:AL8">
    <cfRule type="containsText" dxfId="8" priority="15" operator="containsText" text="0">
      <formula>NOT(ISERROR(SEARCH("0",W7)))</formula>
    </cfRule>
  </conditionalFormatting>
  <dataValidations count="2">
    <dataValidation type="custom" showInputMessage="1" showErrorMessage="1" error="Por favor diligenciar la casilla DESDE" sqref="Q8:T8" xr:uid="{00000000-0002-0000-0400-000000000000}">
      <formula1>+$L$8&lt;&gt;""</formula1>
    </dataValidation>
    <dataValidation type="custom" showInputMessage="1" showErrorMessage="1" error="Por favor diligenciar la casilla de COMENTARIOS - RUTA DE EVIDENCIA" sqref="AK12" xr:uid="{00000000-0002-0000-0400-000001000000}">
      <formula1>+$AB$12&lt;&gt;""</formula1>
    </dataValidation>
  </dataValidations>
  <printOptions horizontalCentered="1"/>
  <pageMargins left="0.70866141732283472" right="0.70866141732283472" top="0.35433070866141736" bottom="0.35433070866141736" header="0.31496062992125984" footer="0.31496062992125984"/>
  <pageSetup scale="40" fitToHeight="2" orientation="landscape" r:id="rId1"/>
  <headerFooter>
    <oddFooter>&amp;C&amp;"Arial,Normal"&amp;10Si este documento se encuentre impreso no se garantiza su vigencia.</oddFooter>
  </headerFooter>
  <drawing r:id="rId2"/>
  <legacyDrawing r:id="rId3"/>
  <extLst>
    <ext xmlns:x14="http://schemas.microsoft.com/office/spreadsheetml/2009/9/main" uri="{CCE6A557-97BC-4b89-ADB6-D9C93CAAB3DF}">
      <x14:dataValidations xmlns:xm="http://schemas.microsoft.com/office/excel/2006/main" count="3">
        <x14:dataValidation type="custom" showInputMessage="1" showErrorMessage="1" error="Por favor diligenciar la casilla de FECHA DE DILIGENCIAMIENTO DE LA HOJA 1.CONCERTACIÓN" xr:uid="{00000000-0002-0000-0400-000002000000}">
          <x14:formula1>
            <xm:f>'1. CONCERTACIÓN'!$J$48:$AF$48&lt;&gt;""</xm:f>
          </x14:formula1>
          <xm:sqref>M44:AL44</xm:sqref>
        </x14:dataValidation>
        <x14:dataValidation type="list" allowBlank="1" showInputMessage="1" showErrorMessage="1" xr:uid="{00000000-0002-0000-0400-000003000000}">
          <x14:formula1>
            <xm:f>'lista de selecciones'!$I$180:$I$183</xm:f>
          </x14:formula1>
          <xm:sqref>AA37:AF39</xm:sqref>
        </x14:dataValidation>
        <x14:dataValidation type="list" allowBlank="1" showInputMessage="1" showErrorMessage="1" xr:uid="{00000000-0002-0000-0400-000004000000}">
          <x14:formula1>
            <xm:f>'lista de selecciones'!I180:I183</xm:f>
          </x14:formula1>
          <xm:sqref>AA36:AF36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A56"/>
  <sheetViews>
    <sheetView showGridLines="0" view="pageBreakPreview" zoomScale="90" zoomScaleNormal="70" zoomScaleSheetLayoutView="90" workbookViewId="0">
      <selection activeCell="N20" sqref="N20:AC23"/>
    </sheetView>
  </sheetViews>
  <sheetFormatPr baseColWidth="10" defaultColWidth="11.42578125" defaultRowHeight="12.75"/>
  <cols>
    <col min="1" max="1" width="3.5703125" style="128" customWidth="1"/>
    <col min="2" max="4" width="3.7109375" style="128" customWidth="1"/>
    <col min="5" max="5" width="4.140625" style="128" customWidth="1"/>
    <col min="6" max="6" width="3.7109375" style="128" customWidth="1"/>
    <col min="7" max="7" width="1.28515625" style="128" customWidth="1"/>
    <col min="8" max="8" width="3.7109375" style="128" customWidth="1"/>
    <col min="9" max="9" width="2.7109375" style="128" customWidth="1"/>
    <col min="10" max="10" width="5.140625" style="128" customWidth="1"/>
    <col min="11" max="11" width="8.7109375" style="128" customWidth="1"/>
    <col min="12" max="12" width="6" style="128" customWidth="1"/>
    <col min="13" max="13" width="7.7109375" style="128" customWidth="1"/>
    <col min="14" max="14" width="8.140625" style="128" customWidth="1"/>
    <col min="15" max="15" width="3.7109375" style="128" customWidth="1"/>
    <col min="16" max="16" width="1.5703125" style="128" customWidth="1"/>
    <col min="17" max="17" width="5.140625" style="128" customWidth="1"/>
    <col min="18" max="18" width="1.5703125" style="128" customWidth="1"/>
    <col min="19" max="21" width="3.7109375" style="128" customWidth="1"/>
    <col min="22" max="22" width="4.85546875" style="128" customWidth="1"/>
    <col min="23" max="23" width="1.5703125" style="128" customWidth="1"/>
    <col min="24" max="24" width="5.140625" style="128" customWidth="1"/>
    <col min="25" max="26" width="1.5703125" style="128" customWidth="1"/>
    <col min="27" max="27" width="5.140625" style="128" customWidth="1"/>
    <col min="28" max="28" width="1.5703125" style="128" customWidth="1"/>
    <col min="29" max="29" width="3.7109375" style="128" customWidth="1"/>
    <col min="30" max="30" width="5.140625" style="128" customWidth="1"/>
    <col min="31" max="31" width="4.5703125" style="128" customWidth="1"/>
    <col min="32" max="32" width="5.85546875" style="128" customWidth="1"/>
    <col min="33" max="33" width="3.7109375" style="128" customWidth="1"/>
    <col min="34" max="34" width="1.5703125" style="128" customWidth="1"/>
    <col min="35" max="35" width="5.140625" style="128" customWidth="1"/>
    <col min="36" max="36" width="1" style="128" customWidth="1"/>
    <col min="37" max="37" width="0.140625" style="128" hidden="1" customWidth="1"/>
    <col min="38" max="38" width="3.7109375" style="128" customWidth="1"/>
    <col min="39" max="39" width="1.5703125" style="128" customWidth="1"/>
    <col min="40" max="40" width="6.42578125" style="128" customWidth="1"/>
    <col min="41" max="41" width="1.5703125" style="128" customWidth="1"/>
    <col min="42" max="42" width="5.140625" style="128" customWidth="1"/>
    <col min="43" max="43" width="7.5703125" style="128" customWidth="1"/>
    <col min="44" max="44" width="8.5703125" style="128" customWidth="1"/>
    <col min="45" max="45" width="8.42578125" style="128" customWidth="1"/>
    <col min="46" max="46" width="10.42578125" style="128" customWidth="1"/>
    <col min="47" max="47" width="3.5703125" style="128" customWidth="1"/>
    <col min="48" max="48" width="5.85546875" style="128" customWidth="1"/>
    <col min="49" max="49" width="15.5703125" style="128" customWidth="1"/>
    <col min="50" max="53" width="11.42578125" style="128"/>
    <col min="54" max="16384" width="11.42578125" style="130"/>
  </cols>
  <sheetData>
    <row r="1" spans="1:50" s="128" customFormat="1" ht="18" customHeight="1">
      <c r="A1" s="231"/>
      <c r="B1" s="232"/>
      <c r="C1" s="232"/>
      <c r="D1" s="232"/>
      <c r="E1" s="232"/>
      <c r="F1" s="232"/>
      <c r="G1" s="233"/>
      <c r="H1" s="331" t="s">
        <v>524</v>
      </c>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323"/>
      <c r="AT1" s="240" t="s">
        <v>526</v>
      </c>
      <c r="AU1" s="241"/>
      <c r="AV1" s="241"/>
      <c r="AW1" s="242"/>
      <c r="AX1" s="159"/>
    </row>
    <row r="2" spans="1:50" s="128" customFormat="1" ht="18" customHeight="1">
      <c r="A2" s="234"/>
      <c r="B2" s="235"/>
      <c r="C2" s="235"/>
      <c r="D2" s="235"/>
      <c r="E2" s="235"/>
      <c r="F2" s="235"/>
      <c r="G2" s="236"/>
      <c r="H2" s="332"/>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324"/>
      <c r="AT2" s="240" t="s">
        <v>525</v>
      </c>
      <c r="AU2" s="241"/>
      <c r="AV2" s="241"/>
      <c r="AW2" s="242"/>
      <c r="AX2" s="159"/>
    </row>
    <row r="3" spans="1:50" s="128" customFormat="1" ht="18" customHeight="1">
      <c r="A3" s="234"/>
      <c r="B3" s="235"/>
      <c r="C3" s="235"/>
      <c r="D3" s="235"/>
      <c r="E3" s="235"/>
      <c r="F3" s="235"/>
      <c r="G3" s="236"/>
      <c r="H3" s="332"/>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324"/>
      <c r="AT3" s="240" t="s">
        <v>531</v>
      </c>
      <c r="AU3" s="241"/>
      <c r="AV3" s="241"/>
      <c r="AW3" s="242"/>
      <c r="AX3" s="159"/>
    </row>
    <row r="4" spans="1:50" s="128" customFormat="1" ht="18" customHeight="1">
      <c r="A4" s="237"/>
      <c r="B4" s="238"/>
      <c r="C4" s="238"/>
      <c r="D4" s="238"/>
      <c r="E4" s="238"/>
      <c r="F4" s="238"/>
      <c r="G4" s="239"/>
      <c r="H4" s="333"/>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325"/>
      <c r="AT4" s="243" t="s">
        <v>530</v>
      </c>
      <c r="AU4" s="244"/>
      <c r="AV4" s="244"/>
      <c r="AW4" s="245"/>
      <c r="AX4" s="159"/>
    </row>
    <row r="5" spans="1:50" s="128" customFormat="1" ht="8.1" customHeight="1">
      <c r="A5" s="328"/>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c r="AP5" s="329"/>
      <c r="AQ5" s="329"/>
      <c r="AR5" s="329"/>
      <c r="AS5" s="329"/>
      <c r="AT5" s="329"/>
      <c r="AU5" s="329"/>
      <c r="AV5" s="329"/>
      <c r="AW5" s="330"/>
      <c r="AX5" s="159"/>
    </row>
    <row r="6" spans="1:50" s="129" customFormat="1" ht="25.5" customHeight="1">
      <c r="A6" s="307" t="s">
        <v>485</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160"/>
    </row>
    <row r="7" spans="1:50" s="183" customFormat="1" ht="28.5" customHeight="1">
      <c r="A7" s="308" t="s">
        <v>486</v>
      </c>
      <c r="B7" s="308"/>
      <c r="C7" s="308"/>
      <c r="D7" s="308"/>
      <c r="E7" s="308"/>
      <c r="F7" s="308"/>
      <c r="G7" s="308"/>
      <c r="H7" s="308"/>
      <c r="I7" s="308"/>
      <c r="J7" s="308"/>
      <c r="K7" s="308"/>
      <c r="L7" s="308"/>
      <c r="M7" s="291" t="s">
        <v>454</v>
      </c>
      <c r="N7" s="291"/>
      <c r="O7" s="291"/>
      <c r="P7" s="291"/>
      <c r="Q7" s="291"/>
      <c r="R7" s="291"/>
      <c r="S7" s="291"/>
      <c r="T7" s="291"/>
      <c r="U7" s="291"/>
      <c r="V7" s="291"/>
      <c r="W7" s="291"/>
      <c r="X7" s="291"/>
      <c r="Y7" s="291"/>
      <c r="Z7" s="291"/>
      <c r="AA7" s="291"/>
      <c r="AB7" s="291"/>
      <c r="AC7" s="291">
        <f>+'1. CONCERTACIÓN'!R8</f>
        <v>0</v>
      </c>
      <c r="AD7" s="291"/>
      <c r="AE7" s="291" t="s">
        <v>521</v>
      </c>
      <c r="AF7" s="291"/>
      <c r="AG7" s="291"/>
      <c r="AH7" s="291"/>
      <c r="AI7" s="291"/>
      <c r="AJ7" s="291"/>
      <c r="AK7" s="291"/>
      <c r="AL7" s="291"/>
      <c r="AM7" s="291"/>
      <c r="AN7" s="291"/>
      <c r="AO7" s="291"/>
      <c r="AP7" s="291"/>
      <c r="AQ7" s="291"/>
      <c r="AR7" s="291"/>
      <c r="AS7" s="291"/>
      <c r="AT7" s="291"/>
      <c r="AU7" s="291"/>
      <c r="AV7" s="291"/>
      <c r="AW7" s="174">
        <f>+'1. CONCERTACIÓN'!AF8</f>
        <v>0</v>
      </c>
      <c r="AX7" s="182"/>
    </row>
    <row r="8" spans="1:50" s="129" customFormat="1" ht="29.25" customHeight="1">
      <c r="A8" s="308" t="s">
        <v>487</v>
      </c>
      <c r="B8" s="308"/>
      <c r="C8" s="308"/>
      <c r="D8" s="308"/>
      <c r="E8" s="308"/>
      <c r="F8" s="308"/>
      <c r="G8" s="308"/>
      <c r="H8" s="308"/>
      <c r="I8" s="308"/>
      <c r="J8" s="298" t="s">
        <v>0</v>
      </c>
      <c r="K8" s="298"/>
      <c r="L8" s="309"/>
      <c r="M8" s="310"/>
      <c r="N8" s="310"/>
      <c r="O8" s="298" t="s">
        <v>1</v>
      </c>
      <c r="P8" s="298"/>
      <c r="Q8" s="298"/>
      <c r="R8" s="298"/>
      <c r="S8" s="309"/>
      <c r="T8" s="310"/>
      <c r="U8" s="310"/>
      <c r="V8" s="310"/>
      <c r="W8" s="310"/>
      <c r="X8" s="291" t="s">
        <v>5</v>
      </c>
      <c r="Y8" s="291"/>
      <c r="Z8" s="291"/>
      <c r="AA8" s="291"/>
      <c r="AB8" s="291"/>
      <c r="AC8" s="291"/>
      <c r="AD8" s="291"/>
      <c r="AE8" s="291"/>
      <c r="AF8" s="291"/>
      <c r="AG8" s="298">
        <f>IF((S8-L8+1)=1,0,S8-L8+1)</f>
        <v>0</v>
      </c>
      <c r="AH8" s="298"/>
      <c r="AI8" s="298"/>
      <c r="AJ8" s="298"/>
      <c r="AK8" s="298"/>
      <c r="AL8" s="311" t="s">
        <v>489</v>
      </c>
      <c r="AM8" s="311"/>
      <c r="AN8" s="311"/>
      <c r="AO8" s="311"/>
      <c r="AP8" s="311"/>
      <c r="AQ8" s="311"/>
      <c r="AR8" s="311"/>
      <c r="AS8" s="298">
        <f>+'1. CONCERTACIÓN'!AC9</f>
        <v>0</v>
      </c>
      <c r="AT8" s="298"/>
      <c r="AU8" s="298"/>
      <c r="AV8" s="298"/>
      <c r="AW8" s="298"/>
      <c r="AX8" s="160"/>
    </row>
    <row r="9" spans="1:50" s="129" customFormat="1" ht="25.5" customHeight="1">
      <c r="A9" s="308" t="s">
        <v>488</v>
      </c>
      <c r="B9" s="308"/>
      <c r="C9" s="308"/>
      <c r="D9" s="308"/>
      <c r="E9" s="308"/>
      <c r="F9" s="308"/>
      <c r="G9" s="308"/>
      <c r="H9" s="308"/>
      <c r="I9" s="308"/>
      <c r="J9" s="298" t="s">
        <v>198</v>
      </c>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160"/>
    </row>
    <row r="10" spans="1:50" s="129" customFormat="1" ht="21" customHeight="1">
      <c r="A10" s="292" t="s">
        <v>490</v>
      </c>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160"/>
    </row>
    <row r="11" spans="1:50" s="129" customFormat="1" ht="30.75" customHeight="1">
      <c r="A11" s="184" t="s">
        <v>137</v>
      </c>
      <c r="B11" s="334" t="s">
        <v>491</v>
      </c>
      <c r="C11" s="334"/>
      <c r="D11" s="334"/>
      <c r="E11" s="334"/>
      <c r="F11" s="334"/>
      <c r="G11" s="334"/>
      <c r="H11" s="334"/>
      <c r="I11" s="334"/>
      <c r="J11" s="334"/>
      <c r="K11" s="334"/>
      <c r="L11" s="334"/>
      <c r="M11" s="334"/>
      <c r="N11" s="338" t="s">
        <v>492</v>
      </c>
      <c r="O11" s="338"/>
      <c r="P11" s="338"/>
      <c r="Q11" s="338"/>
      <c r="R11" s="338"/>
      <c r="S11" s="338"/>
      <c r="T11" s="338"/>
      <c r="U11" s="338"/>
      <c r="V11" s="338"/>
      <c r="W11" s="338"/>
      <c r="X11" s="338"/>
      <c r="Y11" s="338"/>
      <c r="Z11" s="338"/>
      <c r="AA11" s="338"/>
      <c r="AB11" s="338"/>
      <c r="AC11" s="338"/>
      <c r="AD11" s="338" t="s">
        <v>493</v>
      </c>
      <c r="AE11" s="338"/>
      <c r="AF11" s="338"/>
      <c r="AG11" s="338"/>
      <c r="AH11" s="338"/>
      <c r="AI11" s="334" t="s">
        <v>494</v>
      </c>
      <c r="AJ11" s="334"/>
      <c r="AK11" s="334"/>
      <c r="AL11" s="334"/>
      <c r="AM11" s="334"/>
      <c r="AN11" s="334"/>
      <c r="AO11" s="334"/>
      <c r="AP11" s="334"/>
      <c r="AQ11" s="334"/>
      <c r="AR11" s="334"/>
      <c r="AS11" s="334"/>
      <c r="AT11" s="184" t="s">
        <v>495</v>
      </c>
      <c r="AU11" s="338" t="s">
        <v>496</v>
      </c>
      <c r="AV11" s="338"/>
      <c r="AW11" s="184" t="s">
        <v>497</v>
      </c>
      <c r="AX11" s="160"/>
    </row>
    <row r="12" spans="1:50" s="129" customFormat="1" ht="18" customHeight="1">
      <c r="A12" s="293">
        <f>+'1. CONCERTACIÓN'!A13</f>
        <v>0</v>
      </c>
      <c r="B12" s="291">
        <f>'1. CONCERTACIÓN'!F13</f>
        <v>0</v>
      </c>
      <c r="C12" s="291"/>
      <c r="D12" s="291"/>
      <c r="E12" s="291"/>
      <c r="F12" s="291"/>
      <c r="G12" s="291"/>
      <c r="H12" s="291"/>
      <c r="I12" s="291"/>
      <c r="J12" s="291"/>
      <c r="K12" s="291"/>
      <c r="L12" s="291"/>
      <c r="M12" s="291"/>
      <c r="N12" s="291">
        <f>+'1. CONCERTACIÓN'!Y13</f>
        <v>0</v>
      </c>
      <c r="O12" s="291"/>
      <c r="P12" s="291"/>
      <c r="Q12" s="291"/>
      <c r="R12" s="291"/>
      <c r="S12" s="291"/>
      <c r="T12" s="291"/>
      <c r="U12" s="291"/>
      <c r="V12" s="291"/>
      <c r="W12" s="291"/>
      <c r="X12" s="291"/>
      <c r="Y12" s="291"/>
      <c r="Z12" s="291"/>
      <c r="AA12" s="291"/>
      <c r="AB12" s="291"/>
      <c r="AC12" s="291"/>
      <c r="AD12" s="294">
        <f>+'1. CONCERTACIÓN'!N13</f>
        <v>0</v>
      </c>
      <c r="AE12" s="294"/>
      <c r="AF12" s="294"/>
      <c r="AG12" s="294"/>
      <c r="AH12" s="294"/>
      <c r="AI12" s="295"/>
      <c r="AJ12" s="295"/>
      <c r="AK12" s="295"/>
      <c r="AL12" s="295"/>
      <c r="AM12" s="295"/>
      <c r="AN12" s="295"/>
      <c r="AO12" s="295"/>
      <c r="AP12" s="295"/>
      <c r="AQ12" s="295"/>
      <c r="AR12" s="295"/>
      <c r="AS12" s="295"/>
      <c r="AT12" s="291">
        <f>'1. CONCERTACIÓN'!AF13</f>
        <v>0</v>
      </c>
      <c r="AU12" s="297"/>
      <c r="AV12" s="297"/>
      <c r="AW12" s="298">
        <f>(AT12*AU12)</f>
        <v>0</v>
      </c>
      <c r="AX12" s="160"/>
    </row>
    <row r="13" spans="1:50" s="129" customFormat="1" ht="18" customHeight="1">
      <c r="A13" s="293"/>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4">
        <f>+'1. CONCERTACIÓN'!N14</f>
        <v>0</v>
      </c>
      <c r="AE13" s="294"/>
      <c r="AF13" s="294"/>
      <c r="AG13" s="294"/>
      <c r="AH13" s="294"/>
      <c r="AI13" s="295"/>
      <c r="AJ13" s="295"/>
      <c r="AK13" s="295"/>
      <c r="AL13" s="295"/>
      <c r="AM13" s="295"/>
      <c r="AN13" s="295"/>
      <c r="AO13" s="295"/>
      <c r="AP13" s="295"/>
      <c r="AQ13" s="295"/>
      <c r="AR13" s="295"/>
      <c r="AS13" s="295"/>
      <c r="AT13" s="291"/>
      <c r="AU13" s="297"/>
      <c r="AV13" s="297"/>
      <c r="AW13" s="298"/>
      <c r="AX13" s="160"/>
    </row>
    <row r="14" spans="1:50" s="129" customFormat="1" ht="18" customHeight="1">
      <c r="A14" s="293"/>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4">
        <f>+'1. CONCERTACIÓN'!N15</f>
        <v>0</v>
      </c>
      <c r="AE14" s="294"/>
      <c r="AF14" s="294"/>
      <c r="AG14" s="294"/>
      <c r="AH14" s="294"/>
      <c r="AI14" s="295"/>
      <c r="AJ14" s="295"/>
      <c r="AK14" s="295"/>
      <c r="AL14" s="295"/>
      <c r="AM14" s="295"/>
      <c r="AN14" s="295"/>
      <c r="AO14" s="295"/>
      <c r="AP14" s="295"/>
      <c r="AQ14" s="295"/>
      <c r="AR14" s="295"/>
      <c r="AS14" s="295"/>
      <c r="AT14" s="291"/>
      <c r="AU14" s="297"/>
      <c r="AV14" s="297"/>
      <c r="AW14" s="298"/>
      <c r="AX14" s="160"/>
    </row>
    <row r="15" spans="1:50" s="129" customFormat="1" ht="18" customHeight="1">
      <c r="A15" s="293"/>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4">
        <f>+'1. CONCERTACIÓN'!N16</f>
        <v>0</v>
      </c>
      <c r="AE15" s="294"/>
      <c r="AF15" s="294"/>
      <c r="AG15" s="294"/>
      <c r="AH15" s="294"/>
      <c r="AI15" s="295"/>
      <c r="AJ15" s="295"/>
      <c r="AK15" s="295"/>
      <c r="AL15" s="295"/>
      <c r="AM15" s="295"/>
      <c r="AN15" s="295"/>
      <c r="AO15" s="295"/>
      <c r="AP15" s="295"/>
      <c r="AQ15" s="295"/>
      <c r="AR15" s="295"/>
      <c r="AS15" s="295"/>
      <c r="AT15" s="291"/>
      <c r="AU15" s="297"/>
      <c r="AV15" s="297"/>
      <c r="AW15" s="298"/>
      <c r="AX15" s="160"/>
    </row>
    <row r="16" spans="1:50" s="129" customFormat="1" ht="18" customHeight="1">
      <c r="A16" s="293">
        <f>+'1. CONCERTACIÓN'!A17</f>
        <v>0</v>
      </c>
      <c r="B16" s="291">
        <f>'1. CONCERTACIÓN'!F17</f>
        <v>0</v>
      </c>
      <c r="C16" s="291"/>
      <c r="D16" s="291"/>
      <c r="E16" s="291"/>
      <c r="F16" s="291"/>
      <c r="G16" s="291"/>
      <c r="H16" s="291"/>
      <c r="I16" s="291"/>
      <c r="J16" s="291"/>
      <c r="K16" s="291"/>
      <c r="L16" s="291"/>
      <c r="M16" s="291"/>
      <c r="N16" s="291">
        <f>+'1. CONCERTACIÓN'!Y17</f>
        <v>0</v>
      </c>
      <c r="O16" s="291"/>
      <c r="P16" s="291"/>
      <c r="Q16" s="291"/>
      <c r="R16" s="291"/>
      <c r="S16" s="291"/>
      <c r="T16" s="291"/>
      <c r="U16" s="291"/>
      <c r="V16" s="291"/>
      <c r="W16" s="291"/>
      <c r="X16" s="291"/>
      <c r="Y16" s="291"/>
      <c r="Z16" s="291"/>
      <c r="AA16" s="291"/>
      <c r="AB16" s="291"/>
      <c r="AC16" s="291"/>
      <c r="AD16" s="294">
        <f>+'1. CONCERTACIÓN'!N17</f>
        <v>0</v>
      </c>
      <c r="AE16" s="294"/>
      <c r="AF16" s="294"/>
      <c r="AG16" s="294"/>
      <c r="AH16" s="294"/>
      <c r="AI16" s="295"/>
      <c r="AJ16" s="295"/>
      <c r="AK16" s="295"/>
      <c r="AL16" s="295"/>
      <c r="AM16" s="295"/>
      <c r="AN16" s="295"/>
      <c r="AO16" s="295"/>
      <c r="AP16" s="295"/>
      <c r="AQ16" s="295"/>
      <c r="AR16" s="295"/>
      <c r="AS16" s="295"/>
      <c r="AT16" s="291">
        <f>'1. CONCERTACIÓN'!AF17</f>
        <v>0</v>
      </c>
      <c r="AU16" s="297"/>
      <c r="AV16" s="297"/>
      <c r="AW16" s="298">
        <f>(AT16*AU16)</f>
        <v>0</v>
      </c>
      <c r="AX16" s="160"/>
    </row>
    <row r="17" spans="1:50" s="129" customFormat="1" ht="18" customHeight="1">
      <c r="A17" s="293"/>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4">
        <f>+'1. CONCERTACIÓN'!N18</f>
        <v>0</v>
      </c>
      <c r="AE17" s="294"/>
      <c r="AF17" s="294"/>
      <c r="AG17" s="294"/>
      <c r="AH17" s="294"/>
      <c r="AI17" s="295"/>
      <c r="AJ17" s="295"/>
      <c r="AK17" s="295"/>
      <c r="AL17" s="295"/>
      <c r="AM17" s="295"/>
      <c r="AN17" s="295"/>
      <c r="AO17" s="295"/>
      <c r="AP17" s="295"/>
      <c r="AQ17" s="295"/>
      <c r="AR17" s="295"/>
      <c r="AS17" s="295"/>
      <c r="AT17" s="291"/>
      <c r="AU17" s="297"/>
      <c r="AV17" s="297"/>
      <c r="AW17" s="298"/>
      <c r="AX17" s="160"/>
    </row>
    <row r="18" spans="1:50" s="129" customFormat="1" ht="18" customHeight="1">
      <c r="A18" s="293"/>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4">
        <f>+'1. CONCERTACIÓN'!N19</f>
        <v>0</v>
      </c>
      <c r="AE18" s="294"/>
      <c r="AF18" s="294"/>
      <c r="AG18" s="294"/>
      <c r="AH18" s="294"/>
      <c r="AI18" s="295"/>
      <c r="AJ18" s="295"/>
      <c r="AK18" s="295"/>
      <c r="AL18" s="295"/>
      <c r="AM18" s="295"/>
      <c r="AN18" s="295"/>
      <c r="AO18" s="295"/>
      <c r="AP18" s="295"/>
      <c r="AQ18" s="295"/>
      <c r="AR18" s="295"/>
      <c r="AS18" s="295"/>
      <c r="AT18" s="291"/>
      <c r="AU18" s="297"/>
      <c r="AV18" s="297"/>
      <c r="AW18" s="298"/>
      <c r="AX18" s="160"/>
    </row>
    <row r="19" spans="1:50" s="129" customFormat="1" ht="18" customHeight="1">
      <c r="A19" s="293"/>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4">
        <f>+'1. CONCERTACIÓN'!N20</f>
        <v>0</v>
      </c>
      <c r="AE19" s="294"/>
      <c r="AF19" s="294"/>
      <c r="AG19" s="294"/>
      <c r="AH19" s="294"/>
      <c r="AI19" s="295"/>
      <c r="AJ19" s="295"/>
      <c r="AK19" s="295"/>
      <c r="AL19" s="295"/>
      <c r="AM19" s="295"/>
      <c r="AN19" s="295"/>
      <c r="AO19" s="295"/>
      <c r="AP19" s="295"/>
      <c r="AQ19" s="295"/>
      <c r="AR19" s="295"/>
      <c r="AS19" s="295"/>
      <c r="AT19" s="291"/>
      <c r="AU19" s="297"/>
      <c r="AV19" s="297"/>
      <c r="AW19" s="298"/>
      <c r="AX19" s="160"/>
    </row>
    <row r="20" spans="1:50" s="129" customFormat="1" ht="18" customHeight="1">
      <c r="A20" s="293">
        <f>+'1. CONCERTACIÓN'!A21</f>
        <v>0</v>
      </c>
      <c r="B20" s="291">
        <f>'1. CONCERTACIÓN'!F21</f>
        <v>0</v>
      </c>
      <c r="C20" s="291"/>
      <c r="D20" s="291"/>
      <c r="E20" s="291"/>
      <c r="F20" s="291"/>
      <c r="G20" s="291"/>
      <c r="H20" s="291"/>
      <c r="I20" s="291"/>
      <c r="J20" s="291"/>
      <c r="K20" s="291"/>
      <c r="L20" s="291"/>
      <c r="M20" s="291"/>
      <c r="N20" s="291">
        <f>+'1. CONCERTACIÓN'!Y21</f>
        <v>0</v>
      </c>
      <c r="O20" s="291"/>
      <c r="P20" s="291"/>
      <c r="Q20" s="291"/>
      <c r="R20" s="291"/>
      <c r="S20" s="291"/>
      <c r="T20" s="291"/>
      <c r="U20" s="291"/>
      <c r="V20" s="291"/>
      <c r="W20" s="291"/>
      <c r="X20" s="291"/>
      <c r="Y20" s="291"/>
      <c r="Z20" s="291"/>
      <c r="AA20" s="291"/>
      <c r="AB20" s="291"/>
      <c r="AC20" s="291"/>
      <c r="AD20" s="294">
        <f>+'1. CONCERTACIÓN'!N21</f>
        <v>0</v>
      </c>
      <c r="AE20" s="294"/>
      <c r="AF20" s="294"/>
      <c r="AG20" s="294"/>
      <c r="AH20" s="294"/>
      <c r="AI20" s="295"/>
      <c r="AJ20" s="295"/>
      <c r="AK20" s="295"/>
      <c r="AL20" s="295"/>
      <c r="AM20" s="295"/>
      <c r="AN20" s="295"/>
      <c r="AO20" s="295"/>
      <c r="AP20" s="295"/>
      <c r="AQ20" s="295"/>
      <c r="AR20" s="295"/>
      <c r="AS20" s="295"/>
      <c r="AT20" s="291">
        <f>'1. CONCERTACIÓN'!AF21</f>
        <v>0</v>
      </c>
      <c r="AU20" s="297"/>
      <c r="AV20" s="297"/>
      <c r="AW20" s="298">
        <f>(AT20*AU20)</f>
        <v>0</v>
      </c>
      <c r="AX20" s="160"/>
    </row>
    <row r="21" spans="1:50" s="129" customFormat="1" ht="18" customHeight="1">
      <c r="A21" s="293"/>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4">
        <f>+'1. CONCERTACIÓN'!N22</f>
        <v>0</v>
      </c>
      <c r="AE21" s="294"/>
      <c r="AF21" s="294"/>
      <c r="AG21" s="294"/>
      <c r="AH21" s="294"/>
      <c r="AI21" s="295"/>
      <c r="AJ21" s="295"/>
      <c r="AK21" s="295"/>
      <c r="AL21" s="295"/>
      <c r="AM21" s="295"/>
      <c r="AN21" s="295"/>
      <c r="AO21" s="295"/>
      <c r="AP21" s="295"/>
      <c r="AQ21" s="295"/>
      <c r="AR21" s="295"/>
      <c r="AS21" s="295"/>
      <c r="AT21" s="291"/>
      <c r="AU21" s="297"/>
      <c r="AV21" s="297"/>
      <c r="AW21" s="298"/>
      <c r="AX21" s="160"/>
    </row>
    <row r="22" spans="1:50" s="129" customFormat="1" ht="18" customHeight="1">
      <c r="A22" s="293"/>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4">
        <f>+'1. CONCERTACIÓN'!N23</f>
        <v>0</v>
      </c>
      <c r="AE22" s="294"/>
      <c r="AF22" s="294"/>
      <c r="AG22" s="294"/>
      <c r="AH22" s="294"/>
      <c r="AI22" s="295"/>
      <c r="AJ22" s="295"/>
      <c r="AK22" s="295"/>
      <c r="AL22" s="295"/>
      <c r="AM22" s="295"/>
      <c r="AN22" s="295"/>
      <c r="AO22" s="295"/>
      <c r="AP22" s="295"/>
      <c r="AQ22" s="295"/>
      <c r="AR22" s="295"/>
      <c r="AS22" s="295"/>
      <c r="AT22" s="291"/>
      <c r="AU22" s="297"/>
      <c r="AV22" s="297"/>
      <c r="AW22" s="298"/>
      <c r="AX22" s="160"/>
    </row>
    <row r="23" spans="1:50" s="129" customFormat="1" ht="18" customHeight="1">
      <c r="A23" s="293"/>
      <c r="B23" s="291"/>
      <c r="C23" s="291"/>
      <c r="D23" s="291"/>
      <c r="E23" s="291"/>
      <c r="F23" s="291"/>
      <c r="G23" s="291"/>
      <c r="H23" s="291"/>
      <c r="I23" s="291"/>
      <c r="J23" s="291"/>
      <c r="K23" s="291"/>
      <c r="L23" s="291"/>
      <c r="M23" s="291"/>
      <c r="N23" s="291"/>
      <c r="O23" s="291"/>
      <c r="P23" s="291"/>
      <c r="Q23" s="291"/>
      <c r="R23" s="291"/>
      <c r="S23" s="291"/>
      <c r="T23" s="291"/>
      <c r="U23" s="291"/>
      <c r="V23" s="291"/>
      <c r="W23" s="291"/>
      <c r="X23" s="291"/>
      <c r="Y23" s="291"/>
      <c r="Z23" s="291"/>
      <c r="AA23" s="291"/>
      <c r="AB23" s="291"/>
      <c r="AC23" s="291"/>
      <c r="AD23" s="294">
        <f>+'1. CONCERTACIÓN'!N24</f>
        <v>0</v>
      </c>
      <c r="AE23" s="294"/>
      <c r="AF23" s="294"/>
      <c r="AG23" s="294"/>
      <c r="AH23" s="294"/>
      <c r="AI23" s="295"/>
      <c r="AJ23" s="295"/>
      <c r="AK23" s="295"/>
      <c r="AL23" s="295"/>
      <c r="AM23" s="295"/>
      <c r="AN23" s="295"/>
      <c r="AO23" s="295"/>
      <c r="AP23" s="295"/>
      <c r="AQ23" s="295"/>
      <c r="AR23" s="295"/>
      <c r="AS23" s="295"/>
      <c r="AT23" s="291"/>
      <c r="AU23" s="297"/>
      <c r="AV23" s="297"/>
      <c r="AW23" s="298"/>
      <c r="AX23" s="160"/>
    </row>
    <row r="24" spans="1:50" s="129" customFormat="1" ht="18" customHeight="1">
      <c r="A24" s="293">
        <f>+'1. CONCERTACIÓN'!A25</f>
        <v>0</v>
      </c>
      <c r="B24" s="291">
        <f>'1. CONCERTACIÓN'!F25</f>
        <v>0</v>
      </c>
      <c r="C24" s="291"/>
      <c r="D24" s="291"/>
      <c r="E24" s="291"/>
      <c r="F24" s="291"/>
      <c r="G24" s="291"/>
      <c r="H24" s="291"/>
      <c r="I24" s="291"/>
      <c r="J24" s="291"/>
      <c r="K24" s="291"/>
      <c r="L24" s="291"/>
      <c r="M24" s="291"/>
      <c r="N24" s="291">
        <f>+'1. CONCERTACIÓN'!Y25</f>
        <v>0</v>
      </c>
      <c r="O24" s="291"/>
      <c r="P24" s="291"/>
      <c r="Q24" s="291"/>
      <c r="R24" s="291"/>
      <c r="S24" s="291"/>
      <c r="T24" s="291"/>
      <c r="U24" s="291"/>
      <c r="V24" s="291"/>
      <c r="W24" s="291"/>
      <c r="X24" s="291"/>
      <c r="Y24" s="291"/>
      <c r="Z24" s="291"/>
      <c r="AA24" s="291"/>
      <c r="AB24" s="291"/>
      <c r="AC24" s="291"/>
      <c r="AD24" s="294">
        <f>+'1. CONCERTACIÓN'!N25</f>
        <v>0</v>
      </c>
      <c r="AE24" s="294"/>
      <c r="AF24" s="294"/>
      <c r="AG24" s="294"/>
      <c r="AH24" s="294"/>
      <c r="AI24" s="295"/>
      <c r="AJ24" s="295"/>
      <c r="AK24" s="295"/>
      <c r="AL24" s="295"/>
      <c r="AM24" s="295"/>
      <c r="AN24" s="295"/>
      <c r="AO24" s="295"/>
      <c r="AP24" s="295"/>
      <c r="AQ24" s="295"/>
      <c r="AR24" s="295"/>
      <c r="AS24" s="295"/>
      <c r="AT24" s="291">
        <f>'1. CONCERTACIÓN'!AF25</f>
        <v>0</v>
      </c>
      <c r="AU24" s="297"/>
      <c r="AV24" s="297"/>
      <c r="AW24" s="298">
        <f>(AT24*AU24)</f>
        <v>0</v>
      </c>
      <c r="AX24" s="160"/>
    </row>
    <row r="25" spans="1:50" s="129" customFormat="1" ht="18" customHeight="1">
      <c r="A25" s="293"/>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4">
        <f>+'1. CONCERTACIÓN'!N26</f>
        <v>0</v>
      </c>
      <c r="AE25" s="294"/>
      <c r="AF25" s="294"/>
      <c r="AG25" s="294"/>
      <c r="AH25" s="294"/>
      <c r="AI25" s="295"/>
      <c r="AJ25" s="295"/>
      <c r="AK25" s="295"/>
      <c r="AL25" s="295"/>
      <c r="AM25" s="295"/>
      <c r="AN25" s="295"/>
      <c r="AO25" s="295"/>
      <c r="AP25" s="295"/>
      <c r="AQ25" s="295"/>
      <c r="AR25" s="295"/>
      <c r="AS25" s="295"/>
      <c r="AT25" s="291"/>
      <c r="AU25" s="297"/>
      <c r="AV25" s="297"/>
      <c r="AW25" s="298"/>
      <c r="AX25" s="160"/>
    </row>
    <row r="26" spans="1:50" s="129" customFormat="1" ht="18" customHeight="1">
      <c r="A26" s="293"/>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4">
        <f>+'1. CONCERTACIÓN'!N27</f>
        <v>0</v>
      </c>
      <c r="AE26" s="294"/>
      <c r="AF26" s="294"/>
      <c r="AG26" s="294"/>
      <c r="AH26" s="294"/>
      <c r="AI26" s="295"/>
      <c r="AJ26" s="295"/>
      <c r="AK26" s="295"/>
      <c r="AL26" s="295"/>
      <c r="AM26" s="295"/>
      <c r="AN26" s="295"/>
      <c r="AO26" s="295"/>
      <c r="AP26" s="295"/>
      <c r="AQ26" s="295"/>
      <c r="AR26" s="295"/>
      <c r="AS26" s="295"/>
      <c r="AT26" s="291"/>
      <c r="AU26" s="297"/>
      <c r="AV26" s="297"/>
      <c r="AW26" s="298"/>
      <c r="AX26" s="160"/>
    </row>
    <row r="27" spans="1:50" s="129" customFormat="1" ht="18" customHeight="1">
      <c r="A27" s="293"/>
      <c r="B27" s="29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4">
        <f>+'1. CONCERTACIÓN'!N28</f>
        <v>0</v>
      </c>
      <c r="AE27" s="294"/>
      <c r="AF27" s="294"/>
      <c r="AG27" s="294"/>
      <c r="AH27" s="294"/>
      <c r="AI27" s="295"/>
      <c r="AJ27" s="295"/>
      <c r="AK27" s="295"/>
      <c r="AL27" s="295"/>
      <c r="AM27" s="295"/>
      <c r="AN27" s="295"/>
      <c r="AO27" s="295"/>
      <c r="AP27" s="295"/>
      <c r="AQ27" s="295"/>
      <c r="AR27" s="295"/>
      <c r="AS27" s="295"/>
      <c r="AT27" s="291"/>
      <c r="AU27" s="297"/>
      <c r="AV27" s="297"/>
      <c r="AW27" s="298"/>
      <c r="AX27" s="160"/>
    </row>
    <row r="28" spans="1:50" s="129" customFormat="1" ht="18" customHeight="1">
      <c r="A28" s="293">
        <f>+'1. CONCERTACIÓN'!A29</f>
        <v>0</v>
      </c>
      <c r="B28" s="291">
        <f>'1. CONCERTACIÓN'!F29</f>
        <v>0</v>
      </c>
      <c r="C28" s="291"/>
      <c r="D28" s="291"/>
      <c r="E28" s="291"/>
      <c r="F28" s="291"/>
      <c r="G28" s="291"/>
      <c r="H28" s="291"/>
      <c r="I28" s="291"/>
      <c r="J28" s="291"/>
      <c r="K28" s="291"/>
      <c r="L28" s="291"/>
      <c r="M28" s="291"/>
      <c r="N28" s="291">
        <f>+'1. CONCERTACIÓN'!Y29</f>
        <v>0</v>
      </c>
      <c r="O28" s="291"/>
      <c r="P28" s="291"/>
      <c r="Q28" s="291"/>
      <c r="R28" s="291"/>
      <c r="S28" s="291"/>
      <c r="T28" s="291"/>
      <c r="U28" s="291"/>
      <c r="V28" s="291"/>
      <c r="W28" s="291"/>
      <c r="X28" s="291"/>
      <c r="Y28" s="291"/>
      <c r="Z28" s="291"/>
      <c r="AA28" s="291"/>
      <c r="AB28" s="291"/>
      <c r="AC28" s="291"/>
      <c r="AD28" s="294">
        <f>+'1. CONCERTACIÓN'!N29</f>
        <v>0</v>
      </c>
      <c r="AE28" s="294"/>
      <c r="AF28" s="294"/>
      <c r="AG28" s="294"/>
      <c r="AH28" s="294"/>
      <c r="AI28" s="295"/>
      <c r="AJ28" s="295"/>
      <c r="AK28" s="295"/>
      <c r="AL28" s="295"/>
      <c r="AM28" s="295"/>
      <c r="AN28" s="295"/>
      <c r="AO28" s="295"/>
      <c r="AP28" s="295"/>
      <c r="AQ28" s="295"/>
      <c r="AR28" s="295"/>
      <c r="AS28" s="295"/>
      <c r="AT28" s="291">
        <f>'1. CONCERTACIÓN'!AF29</f>
        <v>0</v>
      </c>
      <c r="AU28" s="297"/>
      <c r="AV28" s="297"/>
      <c r="AW28" s="298">
        <f>(AT28*AU28)</f>
        <v>0</v>
      </c>
      <c r="AX28" s="160"/>
    </row>
    <row r="29" spans="1:50" s="129" customFormat="1" ht="18" customHeight="1">
      <c r="A29" s="293"/>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4">
        <f>+'1. CONCERTACIÓN'!N30</f>
        <v>0</v>
      </c>
      <c r="AE29" s="294"/>
      <c r="AF29" s="294"/>
      <c r="AG29" s="294"/>
      <c r="AH29" s="294"/>
      <c r="AI29" s="295"/>
      <c r="AJ29" s="295"/>
      <c r="AK29" s="295"/>
      <c r="AL29" s="295"/>
      <c r="AM29" s="295"/>
      <c r="AN29" s="295"/>
      <c r="AO29" s="295"/>
      <c r="AP29" s="295"/>
      <c r="AQ29" s="295"/>
      <c r="AR29" s="295"/>
      <c r="AS29" s="295"/>
      <c r="AT29" s="291"/>
      <c r="AU29" s="297"/>
      <c r="AV29" s="297"/>
      <c r="AW29" s="298"/>
      <c r="AX29" s="160"/>
    </row>
    <row r="30" spans="1:50" s="129" customFormat="1" ht="18" customHeight="1">
      <c r="A30" s="293"/>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4">
        <f>+'1. CONCERTACIÓN'!N31</f>
        <v>0</v>
      </c>
      <c r="AE30" s="294"/>
      <c r="AF30" s="294"/>
      <c r="AG30" s="294"/>
      <c r="AH30" s="294"/>
      <c r="AI30" s="295"/>
      <c r="AJ30" s="295"/>
      <c r="AK30" s="295"/>
      <c r="AL30" s="295"/>
      <c r="AM30" s="295"/>
      <c r="AN30" s="295"/>
      <c r="AO30" s="295"/>
      <c r="AP30" s="295"/>
      <c r="AQ30" s="295"/>
      <c r="AR30" s="295"/>
      <c r="AS30" s="295"/>
      <c r="AT30" s="291"/>
      <c r="AU30" s="297"/>
      <c r="AV30" s="297"/>
      <c r="AW30" s="298"/>
      <c r="AX30" s="160"/>
    </row>
    <row r="31" spans="1:50" s="129" customFormat="1" ht="18" customHeight="1">
      <c r="A31" s="293"/>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4">
        <f>+'1. CONCERTACIÓN'!N32</f>
        <v>0</v>
      </c>
      <c r="AE31" s="294"/>
      <c r="AF31" s="294"/>
      <c r="AG31" s="294"/>
      <c r="AH31" s="294"/>
      <c r="AI31" s="295"/>
      <c r="AJ31" s="295"/>
      <c r="AK31" s="295"/>
      <c r="AL31" s="295"/>
      <c r="AM31" s="295"/>
      <c r="AN31" s="295"/>
      <c r="AO31" s="295"/>
      <c r="AP31" s="295"/>
      <c r="AQ31" s="295"/>
      <c r="AR31" s="295"/>
      <c r="AS31" s="295"/>
      <c r="AT31" s="291"/>
      <c r="AU31" s="297"/>
      <c r="AV31" s="297"/>
      <c r="AW31" s="298"/>
      <c r="AX31" s="160"/>
    </row>
    <row r="32" spans="1:50" s="129" customFormat="1" ht="12.75" customHeight="1">
      <c r="A32" s="291"/>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317"/>
      <c r="AE32" s="317"/>
      <c r="AF32" s="317"/>
      <c r="AG32" s="317"/>
      <c r="AH32" s="317"/>
      <c r="AI32" s="317"/>
      <c r="AJ32" s="317"/>
      <c r="AK32" s="317"/>
      <c r="AL32" s="317"/>
      <c r="AM32" s="317"/>
      <c r="AN32" s="317"/>
      <c r="AO32" s="317"/>
      <c r="AP32" s="317"/>
      <c r="AQ32" s="317"/>
      <c r="AR32" s="317"/>
      <c r="AS32" s="317"/>
      <c r="AT32" s="300" t="str">
        <f>IF(SUM(AT11:AT31)&lt;&gt;100,"Numero no puede ser mayor ni menor que 100",SUM(AT11:AT31))</f>
        <v>Numero no puede ser mayor ni menor que 100</v>
      </c>
      <c r="AU32" s="317"/>
      <c r="AV32" s="317"/>
      <c r="AW32" s="312">
        <f>SUM(AW12:AW31)</f>
        <v>0</v>
      </c>
      <c r="AX32" s="160"/>
    </row>
    <row r="33" spans="1:53" s="129" customFormat="1" ht="37.5" customHeight="1">
      <c r="A33" s="316" t="s">
        <v>250</v>
      </c>
      <c r="B33" s="316"/>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00"/>
      <c r="AU33" s="337"/>
      <c r="AV33" s="337"/>
      <c r="AW33" s="312"/>
      <c r="AX33" s="160"/>
    </row>
    <row r="34" spans="1:53" s="129" customFormat="1" ht="27" customHeight="1">
      <c r="A34" s="292" t="s">
        <v>498</v>
      </c>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t="s">
        <v>499</v>
      </c>
      <c r="AH34" s="292"/>
      <c r="AI34" s="292"/>
      <c r="AJ34" s="292"/>
      <c r="AK34" s="292"/>
      <c r="AL34" s="292"/>
      <c r="AM34" s="292"/>
      <c r="AN34" s="292"/>
      <c r="AO34" s="292"/>
      <c r="AP34" s="292"/>
      <c r="AQ34" s="292"/>
      <c r="AR34" s="292"/>
      <c r="AS34" s="292"/>
      <c r="AT34" s="292"/>
      <c r="AU34" s="292"/>
      <c r="AV34" s="292"/>
      <c r="AW34" s="292"/>
      <c r="AX34" s="160"/>
    </row>
    <row r="35" spans="1:53" s="129" customFormat="1" ht="27" customHeight="1">
      <c r="A35" s="185" t="s">
        <v>281</v>
      </c>
      <c r="B35" s="334" t="s">
        <v>500</v>
      </c>
      <c r="C35" s="334"/>
      <c r="D35" s="334"/>
      <c r="E35" s="334"/>
      <c r="F35" s="334"/>
      <c r="G35" s="334"/>
      <c r="H35" s="334"/>
      <c r="I35" s="334"/>
      <c r="J35" s="334"/>
      <c r="K35" s="338" t="s">
        <v>501</v>
      </c>
      <c r="L35" s="338"/>
      <c r="M35" s="338"/>
      <c r="N35" s="338"/>
      <c r="O35" s="338"/>
      <c r="P35" s="338"/>
      <c r="Q35" s="338"/>
      <c r="R35" s="338"/>
      <c r="S35" s="338"/>
      <c r="T35" s="338"/>
      <c r="U35" s="334" t="s">
        <v>502</v>
      </c>
      <c r="V35" s="334"/>
      <c r="W35" s="334"/>
      <c r="X35" s="334"/>
      <c r="Y35" s="334"/>
      <c r="Z35" s="334"/>
      <c r="AA35" s="334"/>
      <c r="AB35" s="334"/>
      <c r="AC35" s="334"/>
      <c r="AD35" s="334"/>
      <c r="AE35" s="334"/>
      <c r="AF35" s="334"/>
      <c r="AG35" s="338" t="s">
        <v>503</v>
      </c>
      <c r="AH35" s="338"/>
      <c r="AI35" s="338"/>
      <c r="AJ35" s="338"/>
      <c r="AK35" s="338"/>
      <c r="AL35" s="338"/>
      <c r="AM35" s="338"/>
      <c r="AN35" s="338"/>
      <c r="AO35" s="338"/>
      <c r="AP35" s="338" t="s">
        <v>504</v>
      </c>
      <c r="AQ35" s="338"/>
      <c r="AR35" s="338"/>
      <c r="AS35" s="338"/>
      <c r="AT35" s="338" t="s">
        <v>505</v>
      </c>
      <c r="AU35" s="338"/>
      <c r="AV35" s="338"/>
      <c r="AW35" s="338"/>
      <c r="AX35" s="160"/>
    </row>
    <row r="36" spans="1:53" s="129" customFormat="1" ht="118.5" customHeight="1">
      <c r="A36" s="177">
        <f>+'1. CONCERTACIÓN'!A36</f>
        <v>1</v>
      </c>
      <c r="B36" s="291">
        <f>+'1. CONCERTACIÓN'!C36</f>
        <v>0</v>
      </c>
      <c r="C36" s="291"/>
      <c r="D36" s="291"/>
      <c r="E36" s="291"/>
      <c r="F36" s="291"/>
      <c r="G36" s="291"/>
      <c r="H36" s="291"/>
      <c r="I36" s="291"/>
      <c r="J36" s="291"/>
      <c r="K36" s="291">
        <f>+'1. CONCERTACIÓN'!H36</f>
        <v>0</v>
      </c>
      <c r="L36" s="291"/>
      <c r="M36" s="291"/>
      <c r="N36" s="291"/>
      <c r="O36" s="291"/>
      <c r="P36" s="291"/>
      <c r="Q36" s="291"/>
      <c r="R36" s="291"/>
      <c r="S36" s="291"/>
      <c r="T36" s="291"/>
      <c r="U36" s="335" t="str">
        <f>+'1. CONCERTACIÓN'!R36</f>
        <v/>
      </c>
      <c r="V36" s="335"/>
      <c r="W36" s="335"/>
      <c r="X36" s="335"/>
      <c r="Y36" s="335"/>
      <c r="Z36" s="335"/>
      <c r="AA36" s="335"/>
      <c r="AB36" s="335"/>
      <c r="AC36" s="335"/>
      <c r="AD36" s="335"/>
      <c r="AE36" s="335"/>
      <c r="AF36" s="335"/>
      <c r="AG36" s="321"/>
      <c r="AH36" s="321"/>
      <c r="AI36" s="321"/>
      <c r="AJ36" s="321"/>
      <c r="AK36" s="321"/>
      <c r="AL36" s="321"/>
      <c r="AM36" s="321"/>
      <c r="AN36" s="321"/>
      <c r="AO36" s="321"/>
      <c r="AP36" s="336">
        <f>IF(AG36='lista de selecciones'!I180,'lista de selecciones'!J180,IF(AG36='lista de selecciones'!I181,'lista de selecciones'!J181,IF(AG36='lista de selecciones'!I182,'lista de selecciones'!J182,IF(AG36='lista de selecciones'!I183,'lista de selecciones'!J183,0))))</f>
        <v>0</v>
      </c>
      <c r="AQ36" s="336"/>
      <c r="AR36" s="336"/>
      <c r="AS36" s="336"/>
      <c r="AT36" s="304">
        <f>IF(AG36='lista de selecciones'!$I$180,'lista de selecciones'!$K$180,IF(AG36='lista de selecciones'!$I$181,'lista de selecciones'!$K$181,IF(AG36='lista de selecciones'!$I$182,'lista de selecciones'!$K$182,IF(AG36='lista de selecciones'!$I$183,'lista de selecciones'!$K$183,0))))</f>
        <v>0</v>
      </c>
      <c r="AU36" s="304"/>
      <c r="AV36" s="304"/>
      <c r="AW36" s="304"/>
      <c r="AX36" s="160"/>
    </row>
    <row r="37" spans="1:53" s="129" customFormat="1" ht="151.5" customHeight="1">
      <c r="A37" s="177">
        <f>+'1. CONCERTACIÓN'!A37</f>
        <v>2</v>
      </c>
      <c r="B37" s="291">
        <f>B36</f>
        <v>0</v>
      </c>
      <c r="C37" s="291"/>
      <c r="D37" s="291"/>
      <c r="E37" s="291"/>
      <c r="F37" s="291"/>
      <c r="G37" s="291"/>
      <c r="H37" s="291"/>
      <c r="I37" s="291"/>
      <c r="J37" s="291"/>
      <c r="K37" s="291">
        <f>+'1. CONCERTACIÓN'!H37</f>
        <v>0</v>
      </c>
      <c r="L37" s="291"/>
      <c r="M37" s="291"/>
      <c r="N37" s="291"/>
      <c r="O37" s="291"/>
      <c r="P37" s="291"/>
      <c r="Q37" s="291"/>
      <c r="R37" s="291"/>
      <c r="S37" s="291"/>
      <c r="T37" s="291"/>
      <c r="U37" s="335" t="str">
        <f>+'1. CONCERTACIÓN'!R37</f>
        <v/>
      </c>
      <c r="V37" s="335"/>
      <c r="W37" s="335"/>
      <c r="X37" s="335"/>
      <c r="Y37" s="335"/>
      <c r="Z37" s="335"/>
      <c r="AA37" s="335"/>
      <c r="AB37" s="335"/>
      <c r="AC37" s="335"/>
      <c r="AD37" s="335"/>
      <c r="AE37" s="335"/>
      <c r="AF37" s="335"/>
      <c r="AG37" s="321"/>
      <c r="AH37" s="321"/>
      <c r="AI37" s="321"/>
      <c r="AJ37" s="321"/>
      <c r="AK37" s="321"/>
      <c r="AL37" s="321"/>
      <c r="AM37" s="321"/>
      <c r="AN37" s="321"/>
      <c r="AO37" s="321"/>
      <c r="AP37" s="336">
        <f>IF(AG37='lista de selecciones'!I180,'lista de selecciones'!J180,IF(AG37='lista de selecciones'!I181,'lista de selecciones'!J181,IF(AG37='lista de selecciones'!I182,'lista de selecciones'!J182,IF(AG37='lista de selecciones'!I183,'lista de selecciones'!J183,0))))</f>
        <v>0</v>
      </c>
      <c r="AQ37" s="336"/>
      <c r="AR37" s="336"/>
      <c r="AS37" s="336"/>
      <c r="AT37" s="304">
        <f>IF(AG37='lista de selecciones'!$I$180,'lista de selecciones'!$K$180,IF(AG37='lista de selecciones'!$I$181,'lista de selecciones'!$K$181,IF(AG37='lista de selecciones'!$I$182,'lista de selecciones'!$K$182,IF(AG37='lista de selecciones'!$I$183,'lista de selecciones'!$K$183,0))))</f>
        <v>0</v>
      </c>
      <c r="AU37" s="304"/>
      <c r="AV37" s="304"/>
      <c r="AW37" s="304"/>
      <c r="AX37" s="160"/>
    </row>
    <row r="38" spans="1:53" s="129" customFormat="1" ht="122.25" customHeight="1">
      <c r="A38" s="177">
        <f>+'1. CONCERTACIÓN'!A38</f>
        <v>3</v>
      </c>
      <c r="B38" s="291">
        <f>B36</f>
        <v>0</v>
      </c>
      <c r="C38" s="291"/>
      <c r="D38" s="291"/>
      <c r="E38" s="291"/>
      <c r="F38" s="291"/>
      <c r="G38" s="291"/>
      <c r="H38" s="291"/>
      <c r="I38" s="291"/>
      <c r="J38" s="291"/>
      <c r="K38" s="291">
        <f>+'1. CONCERTACIÓN'!H38</f>
        <v>0</v>
      </c>
      <c r="L38" s="291"/>
      <c r="M38" s="291"/>
      <c r="N38" s="291"/>
      <c r="O38" s="291"/>
      <c r="P38" s="291"/>
      <c r="Q38" s="291"/>
      <c r="R38" s="291"/>
      <c r="S38" s="291"/>
      <c r="T38" s="291"/>
      <c r="U38" s="335" t="str">
        <f>+'1. CONCERTACIÓN'!R38</f>
        <v/>
      </c>
      <c r="V38" s="335"/>
      <c r="W38" s="335"/>
      <c r="X38" s="335"/>
      <c r="Y38" s="335"/>
      <c r="Z38" s="335"/>
      <c r="AA38" s="335"/>
      <c r="AB38" s="335"/>
      <c r="AC38" s="335"/>
      <c r="AD38" s="335"/>
      <c r="AE38" s="335"/>
      <c r="AF38" s="335"/>
      <c r="AG38" s="321"/>
      <c r="AH38" s="321"/>
      <c r="AI38" s="321"/>
      <c r="AJ38" s="321"/>
      <c r="AK38" s="321"/>
      <c r="AL38" s="321"/>
      <c r="AM38" s="321"/>
      <c r="AN38" s="321"/>
      <c r="AO38" s="321"/>
      <c r="AP38" s="336">
        <f>IF(AG38='lista de selecciones'!I180,'lista de selecciones'!J180,IF(AG38='lista de selecciones'!I182,'lista de selecciones'!J182,IF(AG38='lista de selecciones'!I183,'lista de selecciones'!J183,IF(AG38='lista de selecciones'!I184,'lista de selecciones'!J184,0))))</f>
        <v>0</v>
      </c>
      <c r="AQ38" s="336"/>
      <c r="AR38" s="336"/>
      <c r="AS38" s="336"/>
      <c r="AT38" s="304">
        <f>IF(AG38='lista de selecciones'!$I$180,'lista de selecciones'!$K$180,IF(AG38='lista de selecciones'!$I$181,'lista de selecciones'!$K$181,IF(AG38='lista de selecciones'!$I$182,'lista de selecciones'!$K$182,IF(AG38='lista de selecciones'!$I$183,'lista de selecciones'!$K$183,0))))</f>
        <v>0</v>
      </c>
      <c r="AU38" s="304"/>
      <c r="AV38" s="304"/>
      <c r="AW38" s="304"/>
      <c r="AX38" s="160"/>
    </row>
    <row r="39" spans="1:53" s="129" customFormat="1" ht="111" customHeight="1">
      <c r="A39" s="177">
        <f>+'1. CONCERTACIÓN'!A39</f>
        <v>4</v>
      </c>
      <c r="B39" s="291">
        <f>B37</f>
        <v>0</v>
      </c>
      <c r="C39" s="291"/>
      <c r="D39" s="291"/>
      <c r="E39" s="291"/>
      <c r="F39" s="291"/>
      <c r="G39" s="291"/>
      <c r="H39" s="291"/>
      <c r="I39" s="291"/>
      <c r="J39" s="291"/>
      <c r="K39" s="291">
        <f>+'1. CONCERTACIÓN'!H39</f>
        <v>0</v>
      </c>
      <c r="L39" s="291"/>
      <c r="M39" s="291"/>
      <c r="N39" s="291"/>
      <c r="O39" s="291"/>
      <c r="P39" s="291"/>
      <c r="Q39" s="291"/>
      <c r="R39" s="291"/>
      <c r="S39" s="291"/>
      <c r="T39" s="291"/>
      <c r="U39" s="335" t="str">
        <f>+'1. CONCERTACIÓN'!R39</f>
        <v/>
      </c>
      <c r="V39" s="335"/>
      <c r="W39" s="335"/>
      <c r="X39" s="335"/>
      <c r="Y39" s="335"/>
      <c r="Z39" s="335"/>
      <c r="AA39" s="335"/>
      <c r="AB39" s="335"/>
      <c r="AC39" s="335"/>
      <c r="AD39" s="335"/>
      <c r="AE39" s="335"/>
      <c r="AF39" s="335"/>
      <c r="AG39" s="321"/>
      <c r="AH39" s="321"/>
      <c r="AI39" s="321"/>
      <c r="AJ39" s="321"/>
      <c r="AK39" s="321"/>
      <c r="AL39" s="321"/>
      <c r="AM39" s="321"/>
      <c r="AN39" s="321"/>
      <c r="AO39" s="321"/>
      <c r="AP39" s="336">
        <f>IF(AG39='lista de selecciones'!I180,'lista de selecciones'!J180,IF(AG39='lista de selecciones'!I181,'lista de selecciones'!J181,IF(AG39='lista de selecciones'!I182,'lista de selecciones'!J182,IF(AG39='lista de selecciones'!I183,'lista de selecciones'!J183,0))))</f>
        <v>0</v>
      </c>
      <c r="AQ39" s="336"/>
      <c r="AR39" s="336"/>
      <c r="AS39" s="336"/>
      <c r="AT39" s="304">
        <f>IF(AG39='lista de selecciones'!$I$180,'lista de selecciones'!$K$180,IF(AG39='lista de selecciones'!$I$181,'lista de selecciones'!$K$181,IF(AG39='lista de selecciones'!$I$182,'lista de selecciones'!$K$182,IF(AG39='lista de selecciones'!$I$183,'lista de selecciones'!$K$183,0))))</f>
        <v>0</v>
      </c>
      <c r="AU39" s="304"/>
      <c r="AV39" s="304"/>
      <c r="AW39" s="304"/>
      <c r="AX39" s="160"/>
    </row>
    <row r="40" spans="1:53" s="129" customFormat="1" ht="27" customHeight="1">
      <c r="A40" s="316" t="s">
        <v>248</v>
      </c>
      <c r="B40" s="316"/>
      <c r="C40" s="316"/>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316"/>
      <c r="AQ40" s="316"/>
      <c r="AR40" s="316"/>
      <c r="AS40" s="316"/>
      <c r="AT40" s="342">
        <f>SUM(AT36:AW39)/4</f>
        <v>0</v>
      </c>
      <c r="AU40" s="342"/>
      <c r="AV40" s="342"/>
      <c r="AW40" s="342"/>
      <c r="AX40" s="160"/>
    </row>
    <row r="41" spans="1:53" s="129" customFormat="1" ht="27" customHeight="1">
      <c r="A41" s="339" t="s">
        <v>246</v>
      </c>
      <c r="B41" s="339"/>
      <c r="C41" s="339"/>
      <c r="D41" s="339"/>
      <c r="E41" s="339"/>
      <c r="F41" s="339"/>
      <c r="G41" s="339"/>
      <c r="H41" s="339"/>
      <c r="I41" s="339"/>
      <c r="J41" s="339"/>
      <c r="K41" s="339"/>
      <c r="L41" s="339"/>
      <c r="M41" s="339"/>
      <c r="N41" s="339"/>
      <c r="O41" s="322" t="e">
        <f>+#REF!</f>
        <v>#REF!</v>
      </c>
      <c r="P41" s="298"/>
      <c r="Q41" s="298"/>
      <c r="R41" s="298"/>
      <c r="S41" s="298"/>
      <c r="T41" s="339" t="s">
        <v>247</v>
      </c>
      <c r="U41" s="339"/>
      <c r="V41" s="339"/>
      <c r="W41" s="339"/>
      <c r="X41" s="339"/>
      <c r="Y41" s="339"/>
      <c r="Z41" s="339"/>
      <c r="AA41" s="339"/>
      <c r="AB41" s="339"/>
      <c r="AC41" s="339"/>
      <c r="AD41" s="339"/>
      <c r="AE41" s="339"/>
      <c r="AF41" s="339"/>
      <c r="AG41" s="339"/>
      <c r="AH41" s="339"/>
      <c r="AI41" s="339"/>
      <c r="AJ41" s="306" t="e">
        <f>+#REF!</f>
        <v>#REF!</v>
      </c>
      <c r="AK41" s="298"/>
      <c r="AL41" s="298"/>
      <c r="AM41" s="298"/>
      <c r="AN41" s="298"/>
      <c r="AO41" s="287" t="s">
        <v>443</v>
      </c>
      <c r="AP41" s="287"/>
      <c r="AQ41" s="287"/>
      <c r="AR41" s="287"/>
      <c r="AS41" s="287"/>
      <c r="AT41" s="340" t="e">
        <f>+O41+AJ41</f>
        <v>#REF!</v>
      </c>
      <c r="AU41" s="293"/>
      <c r="AV41" s="293"/>
      <c r="AW41" s="293"/>
      <c r="AX41" s="160"/>
    </row>
    <row r="42" spans="1:53" s="129" customFormat="1" ht="27" customHeight="1">
      <c r="A42" s="339" t="s">
        <v>287</v>
      </c>
      <c r="B42" s="339"/>
      <c r="C42" s="339"/>
      <c r="D42" s="339"/>
      <c r="E42" s="339"/>
      <c r="F42" s="339"/>
      <c r="G42" s="339"/>
      <c r="H42" s="339"/>
      <c r="I42" s="339"/>
      <c r="J42" s="339"/>
      <c r="K42" s="339"/>
      <c r="L42" s="339"/>
      <c r="M42" s="339"/>
      <c r="N42" s="339"/>
      <c r="O42" s="298">
        <f>+AW32*80%</f>
        <v>0</v>
      </c>
      <c r="P42" s="298"/>
      <c r="Q42" s="298"/>
      <c r="R42" s="298"/>
      <c r="S42" s="298"/>
      <c r="T42" s="339" t="s">
        <v>288</v>
      </c>
      <c r="U42" s="339"/>
      <c r="V42" s="339"/>
      <c r="W42" s="339"/>
      <c r="X42" s="339"/>
      <c r="Y42" s="339"/>
      <c r="Z42" s="339"/>
      <c r="AA42" s="339"/>
      <c r="AB42" s="339"/>
      <c r="AC42" s="339"/>
      <c r="AD42" s="339"/>
      <c r="AE42" s="339"/>
      <c r="AF42" s="339"/>
      <c r="AG42" s="339"/>
      <c r="AH42" s="339"/>
      <c r="AI42" s="339"/>
      <c r="AJ42" s="306">
        <f>+(AT40*20%)*10</f>
        <v>0</v>
      </c>
      <c r="AK42" s="306"/>
      <c r="AL42" s="306"/>
      <c r="AM42" s="306"/>
      <c r="AN42" s="306"/>
      <c r="AO42" s="319" t="s">
        <v>506</v>
      </c>
      <c r="AP42" s="319"/>
      <c r="AQ42" s="319"/>
      <c r="AR42" s="319"/>
      <c r="AS42" s="319"/>
      <c r="AT42" s="288" t="e">
        <f>IF(AT41&gt;1,((AVERAGE(O41,AJ41))+(AVERAGE(O42,AJ42))),(AVERAGE(O42+AJ42)))</f>
        <v>#REF!</v>
      </c>
      <c r="AU42" s="288"/>
      <c r="AV42" s="288"/>
      <c r="AW42" s="288"/>
      <c r="AX42" s="160"/>
    </row>
    <row r="43" spans="1:53" s="129" customFormat="1" ht="20.25" customHeight="1">
      <c r="A43" s="292" t="s">
        <v>507</v>
      </c>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160"/>
    </row>
    <row r="44" spans="1:53" s="129" customFormat="1" ht="19.5" customHeight="1">
      <c r="A44" s="313" t="s">
        <v>258</v>
      </c>
      <c r="B44" s="313"/>
      <c r="C44" s="313"/>
      <c r="D44" s="313"/>
      <c r="E44" s="313"/>
      <c r="F44" s="313"/>
      <c r="G44" s="313"/>
      <c r="H44" s="313"/>
      <c r="I44" s="313"/>
      <c r="J44" s="313"/>
      <c r="K44" s="313"/>
      <c r="L44" s="313"/>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182"/>
      <c r="AY44" s="183"/>
      <c r="AZ44" s="183"/>
      <c r="BA44" s="183"/>
    </row>
    <row r="45" spans="1:53" s="129" customFormat="1" ht="12.75" customHeight="1">
      <c r="A45" s="287"/>
      <c r="B45" s="287"/>
      <c r="C45" s="287"/>
      <c r="D45" s="287"/>
      <c r="E45" s="287"/>
      <c r="F45" s="287"/>
      <c r="G45" s="287"/>
      <c r="H45" s="287"/>
      <c r="I45" s="287"/>
      <c r="J45" s="287"/>
      <c r="K45" s="287"/>
      <c r="L45" s="287"/>
      <c r="M45" s="287" t="s">
        <v>47</v>
      </c>
      <c r="N45" s="287"/>
      <c r="O45" s="287"/>
      <c r="P45" s="287"/>
      <c r="Q45" s="287"/>
      <c r="R45" s="287"/>
      <c r="S45" s="287"/>
      <c r="T45" s="287"/>
      <c r="U45" s="287"/>
      <c r="V45" s="287"/>
      <c r="W45" s="287"/>
      <c r="X45" s="287"/>
      <c r="Y45" s="287"/>
      <c r="Z45" s="287" t="s">
        <v>48</v>
      </c>
      <c r="AA45" s="287"/>
      <c r="AB45" s="287"/>
      <c r="AC45" s="287"/>
      <c r="AD45" s="287"/>
      <c r="AE45" s="287"/>
      <c r="AF45" s="287"/>
      <c r="AG45" s="287"/>
      <c r="AH45" s="287"/>
      <c r="AI45" s="287"/>
      <c r="AJ45" s="287"/>
      <c r="AK45" s="287"/>
      <c r="AL45" s="287"/>
      <c r="AM45" s="287"/>
      <c r="AN45" s="287"/>
      <c r="AO45" s="287"/>
      <c r="AP45" s="287" t="s">
        <v>81</v>
      </c>
      <c r="AQ45" s="287"/>
      <c r="AR45" s="287"/>
      <c r="AS45" s="287"/>
      <c r="AT45" s="287"/>
      <c r="AU45" s="287"/>
      <c r="AV45" s="287"/>
      <c r="AW45" s="287"/>
      <c r="AX45" s="182"/>
      <c r="AY45" s="131"/>
      <c r="AZ45" s="131"/>
      <c r="BA45" s="132"/>
    </row>
    <row r="46" spans="1:53" s="129" customFormat="1">
      <c r="A46" s="313" t="s">
        <v>2</v>
      </c>
      <c r="B46" s="313"/>
      <c r="C46" s="313"/>
      <c r="D46" s="313"/>
      <c r="E46" s="313"/>
      <c r="F46" s="313"/>
      <c r="G46" s="313"/>
      <c r="H46" s="313"/>
      <c r="I46" s="313"/>
      <c r="J46" s="313"/>
      <c r="K46" s="313"/>
      <c r="L46" s="313"/>
      <c r="M46" s="291">
        <f>+'1. CONCERTACIÓN'!J43</f>
        <v>0</v>
      </c>
      <c r="N46" s="291"/>
      <c r="O46" s="291"/>
      <c r="P46" s="291"/>
      <c r="Q46" s="291"/>
      <c r="R46" s="291"/>
      <c r="S46" s="291"/>
      <c r="T46" s="291"/>
      <c r="U46" s="291"/>
      <c r="V46" s="291"/>
      <c r="W46" s="291"/>
      <c r="X46" s="291"/>
      <c r="Y46" s="291"/>
      <c r="Z46" s="291">
        <f>'1. CONCERTACIÓN'!P43</f>
        <v>0</v>
      </c>
      <c r="AA46" s="291"/>
      <c r="AB46" s="291"/>
      <c r="AC46" s="291"/>
      <c r="AD46" s="291"/>
      <c r="AE46" s="291"/>
      <c r="AF46" s="291"/>
      <c r="AG46" s="291"/>
      <c r="AH46" s="291"/>
      <c r="AI46" s="291"/>
      <c r="AJ46" s="291"/>
      <c r="AK46" s="291"/>
      <c r="AL46" s="291"/>
      <c r="AM46" s="291"/>
      <c r="AN46" s="291"/>
      <c r="AO46" s="291"/>
      <c r="AP46" s="291">
        <f>'1. CONCERTACIÓN'!Z43</f>
        <v>0</v>
      </c>
      <c r="AQ46" s="291"/>
      <c r="AR46" s="291"/>
      <c r="AS46" s="291"/>
      <c r="AT46" s="291"/>
      <c r="AU46" s="291"/>
      <c r="AV46" s="291"/>
      <c r="AW46" s="291"/>
      <c r="AX46" s="182"/>
      <c r="AY46" s="131"/>
      <c r="AZ46" s="131"/>
      <c r="BA46" s="132"/>
    </row>
    <row r="47" spans="1:53" s="129" customFormat="1">
      <c r="A47" s="313" t="s">
        <v>44</v>
      </c>
      <c r="B47" s="313"/>
      <c r="C47" s="313"/>
      <c r="D47" s="313"/>
      <c r="E47" s="313"/>
      <c r="F47" s="313"/>
      <c r="G47" s="313"/>
      <c r="H47" s="313"/>
      <c r="I47" s="313"/>
      <c r="J47" s="313"/>
      <c r="K47" s="313"/>
      <c r="L47" s="313"/>
      <c r="M47" s="291">
        <f>'1. CONCERTACIÓN'!J44</f>
        <v>0</v>
      </c>
      <c r="N47" s="291"/>
      <c r="O47" s="291"/>
      <c r="P47" s="291"/>
      <c r="Q47" s="291"/>
      <c r="R47" s="291"/>
      <c r="S47" s="291"/>
      <c r="T47" s="291"/>
      <c r="U47" s="291"/>
      <c r="V47" s="291"/>
      <c r="W47" s="291"/>
      <c r="X47" s="291"/>
      <c r="Y47" s="291"/>
      <c r="Z47" s="291">
        <f>'1. CONCERTACIÓN'!P44</f>
        <v>0</v>
      </c>
      <c r="AA47" s="291"/>
      <c r="AB47" s="291"/>
      <c r="AC47" s="291"/>
      <c r="AD47" s="291"/>
      <c r="AE47" s="291"/>
      <c r="AF47" s="291"/>
      <c r="AG47" s="291"/>
      <c r="AH47" s="291"/>
      <c r="AI47" s="291"/>
      <c r="AJ47" s="291"/>
      <c r="AK47" s="291"/>
      <c r="AL47" s="291"/>
      <c r="AM47" s="291"/>
      <c r="AN47" s="291"/>
      <c r="AO47" s="291"/>
      <c r="AP47" s="291">
        <f>'1. CONCERTACIÓN'!Z44</f>
        <v>0</v>
      </c>
      <c r="AQ47" s="291"/>
      <c r="AR47" s="291"/>
      <c r="AS47" s="291"/>
      <c r="AT47" s="291"/>
      <c r="AU47" s="291"/>
      <c r="AV47" s="291"/>
      <c r="AW47" s="291"/>
      <c r="AX47" s="182"/>
      <c r="AY47" s="183"/>
      <c r="AZ47" s="186"/>
      <c r="BA47" s="186"/>
    </row>
    <row r="48" spans="1:53" s="129" customFormat="1">
      <c r="A48" s="313" t="s">
        <v>4</v>
      </c>
      <c r="B48" s="313"/>
      <c r="C48" s="313"/>
      <c r="D48" s="313"/>
      <c r="E48" s="313"/>
      <c r="F48" s="313"/>
      <c r="G48" s="313"/>
      <c r="H48" s="313"/>
      <c r="I48" s="313"/>
      <c r="J48" s="313"/>
      <c r="K48" s="313"/>
      <c r="L48" s="313"/>
      <c r="M48" s="291">
        <f>'1. CONCERTACIÓN'!J45</f>
        <v>0</v>
      </c>
      <c r="N48" s="291"/>
      <c r="O48" s="291"/>
      <c r="P48" s="291"/>
      <c r="Q48" s="291"/>
      <c r="R48" s="291"/>
      <c r="S48" s="291"/>
      <c r="T48" s="291"/>
      <c r="U48" s="291"/>
      <c r="V48" s="291"/>
      <c r="W48" s="291"/>
      <c r="X48" s="291"/>
      <c r="Y48" s="291"/>
      <c r="Z48" s="291">
        <f>'1. CONCERTACIÓN'!P45</f>
        <v>0</v>
      </c>
      <c r="AA48" s="291"/>
      <c r="AB48" s="291"/>
      <c r="AC48" s="291"/>
      <c r="AD48" s="291"/>
      <c r="AE48" s="291"/>
      <c r="AF48" s="291"/>
      <c r="AG48" s="291"/>
      <c r="AH48" s="291"/>
      <c r="AI48" s="291"/>
      <c r="AJ48" s="291"/>
      <c r="AK48" s="291"/>
      <c r="AL48" s="291"/>
      <c r="AM48" s="291"/>
      <c r="AN48" s="291"/>
      <c r="AO48" s="291"/>
      <c r="AP48" s="291">
        <f>'1. CONCERTACIÓN'!Z45</f>
        <v>0</v>
      </c>
      <c r="AQ48" s="291"/>
      <c r="AR48" s="291"/>
      <c r="AS48" s="291"/>
      <c r="AT48" s="291"/>
      <c r="AU48" s="291"/>
      <c r="AV48" s="291"/>
      <c r="AW48" s="291"/>
      <c r="AX48" s="182"/>
      <c r="AY48" s="183"/>
      <c r="AZ48" s="183"/>
      <c r="BA48" s="183"/>
    </row>
    <row r="49" spans="1:53" s="129" customFormat="1">
      <c r="A49" s="313" t="s">
        <v>3</v>
      </c>
      <c r="B49" s="313"/>
      <c r="C49" s="313"/>
      <c r="D49" s="313"/>
      <c r="E49" s="313"/>
      <c r="F49" s="313"/>
      <c r="G49" s="313"/>
      <c r="H49" s="313"/>
      <c r="I49" s="313"/>
      <c r="J49" s="313"/>
      <c r="K49" s="313"/>
      <c r="L49" s="313"/>
      <c r="M49" s="291">
        <f>'1. CONCERTACIÓN'!J46</f>
        <v>0</v>
      </c>
      <c r="N49" s="291"/>
      <c r="O49" s="291"/>
      <c r="P49" s="291"/>
      <c r="Q49" s="291"/>
      <c r="R49" s="291"/>
      <c r="S49" s="291"/>
      <c r="T49" s="291"/>
      <c r="U49" s="291"/>
      <c r="V49" s="291"/>
      <c r="W49" s="291"/>
      <c r="X49" s="291"/>
      <c r="Y49" s="291"/>
      <c r="Z49" s="291">
        <f>'1. CONCERTACIÓN'!P46</f>
        <v>0</v>
      </c>
      <c r="AA49" s="291"/>
      <c r="AB49" s="291"/>
      <c r="AC49" s="291"/>
      <c r="AD49" s="291"/>
      <c r="AE49" s="291"/>
      <c r="AF49" s="291"/>
      <c r="AG49" s="291"/>
      <c r="AH49" s="291"/>
      <c r="AI49" s="291"/>
      <c r="AJ49" s="291"/>
      <c r="AK49" s="291"/>
      <c r="AL49" s="291"/>
      <c r="AM49" s="291"/>
      <c r="AN49" s="291"/>
      <c r="AO49" s="291"/>
      <c r="AP49" s="291">
        <f>'1. CONCERTACIÓN'!Z46</f>
        <v>0</v>
      </c>
      <c r="AQ49" s="291"/>
      <c r="AR49" s="291"/>
      <c r="AS49" s="291"/>
      <c r="AT49" s="291"/>
      <c r="AU49" s="291"/>
      <c r="AV49" s="291"/>
      <c r="AW49" s="291"/>
      <c r="AX49" s="182"/>
      <c r="AY49" s="183"/>
      <c r="AZ49" s="183"/>
      <c r="BA49" s="183"/>
    </row>
    <row r="50" spans="1:53" s="129" customFormat="1" ht="25.5" customHeight="1">
      <c r="A50" s="313" t="s">
        <v>6</v>
      </c>
      <c r="B50" s="313"/>
      <c r="C50" s="313"/>
      <c r="D50" s="313"/>
      <c r="E50" s="313"/>
      <c r="F50" s="313"/>
      <c r="G50" s="313"/>
      <c r="H50" s="313"/>
      <c r="I50" s="313"/>
      <c r="J50" s="313"/>
      <c r="K50" s="313"/>
      <c r="L50" s="313"/>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182"/>
      <c r="AY50" s="183"/>
      <c r="AZ50" s="183"/>
      <c r="BA50" s="183"/>
    </row>
    <row r="51" spans="1:53" s="129" customFormat="1">
      <c r="A51" s="319" t="s">
        <v>508</v>
      </c>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187"/>
      <c r="AY51" s="188"/>
      <c r="AZ51" s="188"/>
      <c r="BA51" s="188"/>
    </row>
    <row r="52" spans="1:53" s="129" customFormat="1">
      <c r="A52" s="320"/>
      <c r="B52" s="320"/>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0"/>
      <c r="AJ52" s="320"/>
      <c r="AK52" s="320"/>
      <c r="AL52" s="320"/>
      <c r="AM52" s="320"/>
      <c r="AN52" s="320"/>
      <c r="AO52" s="320"/>
      <c r="AP52" s="320"/>
      <c r="AQ52" s="320"/>
      <c r="AR52" s="320"/>
      <c r="AS52" s="320"/>
      <c r="AT52" s="320"/>
      <c r="AU52" s="320"/>
      <c r="AV52" s="320"/>
      <c r="AW52" s="320"/>
      <c r="AX52" s="187"/>
      <c r="AY52" s="188"/>
      <c r="AZ52" s="188"/>
      <c r="BA52" s="188"/>
    </row>
    <row r="53" spans="1:53" s="129" customFormat="1">
      <c r="A53" s="341"/>
      <c r="B53" s="341"/>
      <c r="C53" s="341"/>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1"/>
      <c r="AI53" s="341"/>
      <c r="AJ53" s="341"/>
      <c r="AK53" s="341"/>
      <c r="AL53" s="341"/>
      <c r="AM53" s="341"/>
      <c r="AN53" s="341"/>
      <c r="AO53" s="341"/>
      <c r="AP53" s="341"/>
      <c r="AQ53" s="341"/>
      <c r="AR53" s="341"/>
      <c r="AS53" s="341"/>
      <c r="AT53" s="341"/>
      <c r="AU53" s="341"/>
      <c r="AV53" s="341"/>
      <c r="AW53" s="341"/>
      <c r="AX53" s="187"/>
      <c r="AY53" s="188"/>
      <c r="AZ53" s="188"/>
      <c r="BA53" s="188"/>
    </row>
    <row r="54" spans="1:53" s="129" customFormat="1">
      <c r="A54" s="341"/>
      <c r="B54" s="341"/>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1"/>
      <c r="AI54" s="341"/>
      <c r="AJ54" s="341"/>
      <c r="AK54" s="341"/>
      <c r="AL54" s="341"/>
      <c r="AM54" s="341"/>
      <c r="AN54" s="341"/>
      <c r="AO54" s="341"/>
      <c r="AP54" s="341"/>
      <c r="AQ54" s="341"/>
      <c r="AR54" s="341"/>
      <c r="AS54" s="341"/>
      <c r="AT54" s="341"/>
      <c r="AU54" s="341"/>
      <c r="AV54" s="341"/>
      <c r="AW54" s="341"/>
      <c r="AX54" s="187"/>
      <c r="AY54" s="188"/>
      <c r="AZ54" s="188"/>
      <c r="BA54" s="188"/>
    </row>
    <row r="55" spans="1:53" s="129" customFormat="1">
      <c r="A55" s="341"/>
      <c r="B55" s="341"/>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187"/>
      <c r="AY55" s="188"/>
      <c r="AZ55" s="188"/>
      <c r="BA55" s="188"/>
    </row>
    <row r="56" spans="1:53">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row>
  </sheetData>
  <sheetProtection formatCells="0" formatColumns="0" formatRows="0"/>
  <mergeCells count="168">
    <mergeCell ref="A51:AW51"/>
    <mergeCell ref="A52:AW55"/>
    <mergeCell ref="A34:AF34"/>
    <mergeCell ref="AG34:AW34"/>
    <mergeCell ref="K35:T35"/>
    <mergeCell ref="U35:AF35"/>
    <mergeCell ref="A49:L49"/>
    <mergeCell ref="AG35:AO35"/>
    <mergeCell ref="AP35:AS35"/>
    <mergeCell ref="AT35:AW35"/>
    <mergeCell ref="K36:T36"/>
    <mergeCell ref="U36:AF36"/>
    <mergeCell ref="AG36:AO36"/>
    <mergeCell ref="AP36:AS36"/>
    <mergeCell ref="AT36:AW36"/>
    <mergeCell ref="AP49:AW49"/>
    <mergeCell ref="K38:T38"/>
    <mergeCell ref="U38:AF38"/>
    <mergeCell ref="AG38:AO38"/>
    <mergeCell ref="AP38:AS38"/>
    <mergeCell ref="AT38:AW38"/>
    <mergeCell ref="AT40:AW40"/>
    <mergeCell ref="A43:AW43"/>
    <mergeCell ref="K39:T39"/>
    <mergeCell ref="U39:AF39"/>
    <mergeCell ref="AG39:AO39"/>
    <mergeCell ref="AP39:AS39"/>
    <mergeCell ref="AT39:AW39"/>
    <mergeCell ref="A40:AS40"/>
    <mergeCell ref="T41:AI41"/>
    <mergeCell ref="T42:AI42"/>
    <mergeCell ref="AJ42:AN42"/>
    <mergeCell ref="A41:N41"/>
    <mergeCell ref="O41:S41"/>
    <mergeCell ref="AJ41:AN41"/>
    <mergeCell ref="A42:N42"/>
    <mergeCell ref="O42:S42"/>
    <mergeCell ref="AO42:AS42"/>
    <mergeCell ref="AT42:AW42"/>
    <mergeCell ref="AO41:AS41"/>
    <mergeCell ref="AT41:AW41"/>
    <mergeCell ref="A50:L50"/>
    <mergeCell ref="M50:Y50"/>
    <mergeCell ref="Z50:AO50"/>
    <mergeCell ref="AP50:AW50"/>
    <mergeCell ref="A44:L44"/>
    <mergeCell ref="M44:AW44"/>
    <mergeCell ref="A46:L46"/>
    <mergeCell ref="M46:Y46"/>
    <mergeCell ref="Z46:AO46"/>
    <mergeCell ref="AP46:AW46"/>
    <mergeCell ref="A47:L47"/>
    <mergeCell ref="M47:Y47"/>
    <mergeCell ref="Z47:AO47"/>
    <mergeCell ref="AP47:AW47"/>
    <mergeCell ref="A48:L48"/>
    <mergeCell ref="M48:Y48"/>
    <mergeCell ref="Z48:AO48"/>
    <mergeCell ref="AP48:AW48"/>
    <mergeCell ref="A45:L45"/>
    <mergeCell ref="M45:Y45"/>
    <mergeCell ref="Z45:AO45"/>
    <mergeCell ref="AP45:AW45"/>
    <mergeCell ref="M49:Y49"/>
    <mergeCell ref="Z49:AO49"/>
    <mergeCell ref="A6:AW6"/>
    <mergeCell ref="A7:L7"/>
    <mergeCell ref="M7:AB7"/>
    <mergeCell ref="A10:AW10"/>
    <mergeCell ref="AC7:AD7"/>
    <mergeCell ref="AE7:AV7"/>
    <mergeCell ref="AU11:AV11"/>
    <mergeCell ref="AG8:AK8"/>
    <mergeCell ref="AL8:AR8"/>
    <mergeCell ref="AS8:AW8"/>
    <mergeCell ref="A9:I9"/>
    <mergeCell ref="A8:I8"/>
    <mergeCell ref="J9:AW9"/>
    <mergeCell ref="N11:AC11"/>
    <mergeCell ref="J8:K8"/>
    <mergeCell ref="L8:N8"/>
    <mergeCell ref="O8:R8"/>
    <mergeCell ref="S8:W8"/>
    <mergeCell ref="X8:AF8"/>
    <mergeCell ref="AI11:AS11"/>
    <mergeCell ref="AD11:AH11"/>
    <mergeCell ref="U37:AF37"/>
    <mergeCell ref="AG37:AO37"/>
    <mergeCell ref="AP37:AS37"/>
    <mergeCell ref="AT37:AW37"/>
    <mergeCell ref="AW32:AW33"/>
    <mergeCell ref="AT32:AT33"/>
    <mergeCell ref="A33:AS33"/>
    <mergeCell ref="AU33:AV33"/>
    <mergeCell ref="AI32:AS32"/>
    <mergeCell ref="AU32:AV32"/>
    <mergeCell ref="A32:M32"/>
    <mergeCell ref="N32:AC32"/>
    <mergeCell ref="AD32:AH32"/>
    <mergeCell ref="B35:J35"/>
    <mergeCell ref="B36:J36"/>
    <mergeCell ref="B37:J37"/>
    <mergeCell ref="AW28:AW31"/>
    <mergeCell ref="N20:AC23"/>
    <mergeCell ref="N28:AC31"/>
    <mergeCell ref="AD30:AH30"/>
    <mergeCell ref="AD31:AH31"/>
    <mergeCell ref="AD28:AH28"/>
    <mergeCell ref="AD29:AH29"/>
    <mergeCell ref="AD26:AH26"/>
    <mergeCell ref="AD27:AH27"/>
    <mergeCell ref="AD24:AH24"/>
    <mergeCell ref="AD25:AH25"/>
    <mergeCell ref="AD22:AH22"/>
    <mergeCell ref="AD23:AH23"/>
    <mergeCell ref="AI28:AS31"/>
    <mergeCell ref="AT20:AT23"/>
    <mergeCell ref="AD12:AH12"/>
    <mergeCell ref="AD13:AH13"/>
    <mergeCell ref="AD14:AH14"/>
    <mergeCell ref="AD15:AH15"/>
    <mergeCell ref="N12:AC15"/>
    <mergeCell ref="AI12:AS15"/>
    <mergeCell ref="AT12:AT15"/>
    <mergeCell ref="AU12:AV15"/>
    <mergeCell ref="AT28:AT31"/>
    <mergeCell ref="AU16:AV19"/>
    <mergeCell ref="AU20:AV23"/>
    <mergeCell ref="AU24:AV27"/>
    <mergeCell ref="AU28:AV31"/>
    <mergeCell ref="N24:AC27"/>
    <mergeCell ref="AD16:AH16"/>
    <mergeCell ref="AD17:AH17"/>
    <mergeCell ref="AT16:AT19"/>
    <mergeCell ref="AI20:AS23"/>
    <mergeCell ref="AI24:AS27"/>
    <mergeCell ref="AW16:AW19"/>
    <mergeCell ref="AW20:AW23"/>
    <mergeCell ref="AW24:AW27"/>
    <mergeCell ref="AD20:AH20"/>
    <mergeCell ref="AD21:AH21"/>
    <mergeCell ref="AD18:AH18"/>
    <mergeCell ref="AD19:AH19"/>
    <mergeCell ref="AT24:AT27"/>
    <mergeCell ref="A5:AW5"/>
    <mergeCell ref="A1:G4"/>
    <mergeCell ref="AT1:AW1"/>
    <mergeCell ref="AT2:AW2"/>
    <mergeCell ref="AT3:AW3"/>
    <mergeCell ref="AT4:AW4"/>
    <mergeCell ref="H1:AS4"/>
    <mergeCell ref="B38:J38"/>
    <mergeCell ref="B39:J39"/>
    <mergeCell ref="B11:M11"/>
    <mergeCell ref="B12:M15"/>
    <mergeCell ref="B16:M19"/>
    <mergeCell ref="B20:M23"/>
    <mergeCell ref="B24:M27"/>
    <mergeCell ref="B28:M31"/>
    <mergeCell ref="A12:A15"/>
    <mergeCell ref="A16:A19"/>
    <mergeCell ref="A20:A23"/>
    <mergeCell ref="A24:A27"/>
    <mergeCell ref="A28:A31"/>
    <mergeCell ref="K37:T37"/>
    <mergeCell ref="AW12:AW15"/>
    <mergeCell ref="N16:AC19"/>
    <mergeCell ref="AI16:AS19"/>
  </mergeCells>
  <conditionalFormatting sqref="B12 B16 B20 B24 B28">
    <cfRule type="containsText" dxfId="7" priority="1" operator="containsText" text="0">
      <formula>NOT(ISERROR(SEARCH("0",B12)))</formula>
    </cfRule>
  </conditionalFormatting>
  <conditionalFormatting sqref="B36:B39 K36:T39">
    <cfRule type="containsText" dxfId="6" priority="50" operator="containsText" text="0">
      <formula>NOT(ISERROR(SEARCH("0",B36)))</formula>
    </cfRule>
  </conditionalFormatting>
  <conditionalFormatting sqref="N12 N16 N20 N24 N28">
    <cfRule type="containsText" dxfId="5" priority="51" operator="containsText" text="0">
      <formula>NOT(ISERROR(SEARCH("0",N12)))</formula>
    </cfRule>
  </conditionalFormatting>
  <conditionalFormatting sqref="U36:AF39">
    <cfRule type="containsErrors" dxfId="4" priority="49">
      <formula>ISERROR(U36)</formula>
    </cfRule>
  </conditionalFormatting>
  <conditionalFormatting sqref="AC7:AD7 AW7 AG8:AK8 AS8:AW8">
    <cfRule type="containsText" dxfId="3" priority="52" operator="containsText" text="0">
      <formula>NOT(ISERROR(SEARCH("0",AC7)))</formula>
    </cfRule>
  </conditionalFormatting>
  <conditionalFormatting sqref="AD12:AH31">
    <cfRule type="containsText" dxfId="2" priority="46" operator="containsText" text="0">
      <formula>NOT(ISERROR(SEARCH("0",AD12)))</formula>
    </cfRule>
  </conditionalFormatting>
  <dataValidations count="2">
    <dataValidation type="custom" showInputMessage="1" showErrorMessage="1" error="Por favor diligenciar la casilla DESDE" sqref="S8:W8" xr:uid="{00000000-0002-0000-0500-000000000000}">
      <formula1>+$L$8&lt;&gt;""</formula1>
    </dataValidation>
    <dataValidation type="custom" showInputMessage="1" showErrorMessage="1" error="Por favor diligenciar la casilla de COMENTARIOS - RUTA DE EVIDENCIA" sqref="AU12 AU16:AV31" xr:uid="{00000000-0002-0000-0500-000001000000}">
      <formula1>+$AI$12&lt;&gt;""</formula1>
    </dataValidation>
  </dataValidations>
  <printOptions horizontalCentered="1"/>
  <pageMargins left="0.70866141732283472" right="0.70866141732283472" top="0.35433070866141736" bottom="0.35433070866141736" header="0.31496062992125984" footer="0.31496062992125984"/>
  <pageSetup scale="38" fitToHeight="2" orientation="landscape" r:id="rId1"/>
  <headerFooter>
    <oddFooter>&amp;C&amp;"Arial,Normal"&amp;10Si este documento se encuentre impreso no se garantiza su vigencia.</oddFooter>
  </headerFooter>
  <drawing r:id="rId2"/>
  <legacyDrawing r:id="rId3"/>
  <extLst>
    <ext xmlns:x14="http://schemas.microsoft.com/office/spreadsheetml/2009/9/main" uri="{CCE6A557-97BC-4b89-ADB6-D9C93CAAB3DF}">
      <x14:dataValidations xmlns:xm="http://schemas.microsoft.com/office/excel/2006/main" count="4">
        <x14:dataValidation type="custom" showInputMessage="1" showErrorMessage="1" error="Por favor diligenciar la casilla de FECHA DE DILIGENCIAMIENTO DE LA HOJA 2. EVALUACIÓN SEMESTRAL (1)" xr:uid="{00000000-0002-0000-0500-000002000000}">
          <x14:formula1>
            <xm:f>'2. EVALUACIÓN SEMESTRAL (1)'!$M$44:$AL$44&lt;&gt;""</xm:f>
          </x14:formula1>
          <xm:sqref>M44:AW44</xm:sqref>
        </x14:dataValidation>
        <x14:dataValidation type="list" allowBlank="1" showInputMessage="1" showErrorMessage="1" xr:uid="{00000000-0002-0000-0500-000003000000}">
          <x14:formula1>
            <xm:f>'lista de selecciones'!$I$180:$I$183</xm:f>
          </x14:formula1>
          <xm:sqref>AG37:AO39</xm:sqref>
        </x14:dataValidation>
        <x14:dataValidation type="custom" showInputMessage="1" showErrorMessage="1" error="Por favor diligenciar la casilla de FECHA DE DILIGENCIAMIENTO EN LA HOJA 2. EVALUACIÓN SEMESTRAL (1)" xr:uid="{00000000-0002-0000-0500-000004000000}">
          <x14:formula1>
            <xm:f>+'2. EVALUACIÓN SEMESTRAL (1)'!$M$44:$AL$44&lt;&gt;""</xm:f>
          </x14:formula1>
          <xm:sqref>L8:N8</xm:sqref>
        </x14:dataValidation>
        <x14:dataValidation type="list" allowBlank="1" showInputMessage="1" showErrorMessage="1" xr:uid="{00000000-0002-0000-0500-000005000000}">
          <x14:formula1>
            <xm:f>'lista de selecciones'!I180:I183</xm:f>
          </x14:formula1>
          <xm:sqref>AG36:AO36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24"/>
  <sheetViews>
    <sheetView showGridLines="0" zoomScale="80" zoomScaleNormal="80" zoomScaleSheetLayoutView="100" workbookViewId="0">
      <selection activeCell="D12" sqref="D12"/>
    </sheetView>
  </sheetViews>
  <sheetFormatPr baseColWidth="10" defaultColWidth="11.42578125" defaultRowHeight="12.75"/>
  <cols>
    <col min="1" max="1" width="17.140625" style="9" customWidth="1"/>
    <col min="2" max="2" width="30.5703125" style="9" customWidth="1"/>
    <col min="3" max="3" width="49.85546875" style="9" customWidth="1"/>
    <col min="4" max="4" width="20" style="9" customWidth="1"/>
    <col min="5" max="5" width="17.28515625" style="9" customWidth="1"/>
    <col min="6" max="6" width="19.85546875" style="9" customWidth="1"/>
    <col min="7" max="7" width="15.85546875" style="9" customWidth="1"/>
    <col min="8" max="8" width="17.28515625" style="9" customWidth="1"/>
    <col min="9" max="9" width="19.85546875" style="9" customWidth="1"/>
    <col min="10" max="13" width="11.42578125" style="9"/>
    <col min="14" max="16384" width="11.42578125" style="10"/>
  </cols>
  <sheetData>
    <row r="1" spans="1:13" s="9" customFormat="1">
      <c r="A1" s="366"/>
      <c r="B1" s="367"/>
      <c r="C1" s="367" t="s">
        <v>13</v>
      </c>
      <c r="D1" s="367"/>
      <c r="E1" s="367"/>
      <c r="F1" s="367"/>
      <c r="G1" s="367"/>
      <c r="H1" s="367"/>
      <c r="I1" s="372"/>
    </row>
    <row r="2" spans="1:13" s="9" customFormat="1">
      <c r="A2" s="368"/>
      <c r="B2" s="369"/>
      <c r="C2" s="369"/>
      <c r="D2" s="369"/>
      <c r="E2" s="369"/>
      <c r="F2" s="369"/>
      <c r="G2" s="369"/>
      <c r="H2" s="369"/>
      <c r="I2" s="373"/>
    </row>
    <row r="3" spans="1:13" s="9" customFormat="1">
      <c r="A3" s="368"/>
      <c r="B3" s="369"/>
      <c r="C3" s="369"/>
      <c r="D3" s="369"/>
      <c r="E3" s="369"/>
      <c r="F3" s="369"/>
      <c r="G3" s="369"/>
      <c r="H3" s="369"/>
      <c r="I3" s="373"/>
    </row>
    <row r="4" spans="1:13" s="9" customFormat="1">
      <c r="A4" s="368"/>
      <c r="B4" s="369"/>
      <c r="C4" s="369"/>
      <c r="D4" s="369"/>
      <c r="E4" s="369"/>
      <c r="F4" s="369"/>
      <c r="G4" s="369"/>
      <c r="H4" s="369"/>
      <c r="I4" s="373"/>
    </row>
    <row r="5" spans="1:13" s="9" customFormat="1">
      <c r="A5" s="370"/>
      <c r="B5" s="371"/>
      <c r="C5" s="371"/>
      <c r="D5" s="371"/>
      <c r="E5" s="371"/>
      <c r="F5" s="371"/>
      <c r="G5" s="371"/>
      <c r="H5" s="371"/>
      <c r="I5" s="374"/>
    </row>
    <row r="6" spans="1:13" s="11" customFormat="1">
      <c r="A6" s="375" t="s">
        <v>69</v>
      </c>
      <c r="B6" s="376"/>
      <c r="C6" s="376"/>
      <c r="D6" s="376"/>
      <c r="E6" s="376"/>
      <c r="F6" s="376"/>
      <c r="G6" s="376"/>
      <c r="H6" s="376"/>
      <c r="I6" s="377"/>
    </row>
    <row r="7" spans="1:13" s="11" customFormat="1">
      <c r="A7" s="384" t="s">
        <v>192</v>
      </c>
      <c r="B7" s="381"/>
      <c r="C7" s="381"/>
      <c r="D7" s="381" t="s">
        <v>71</v>
      </c>
      <c r="E7" s="381"/>
      <c r="F7" s="381"/>
      <c r="G7" s="381"/>
      <c r="H7" s="381"/>
      <c r="I7" s="385"/>
    </row>
    <row r="8" spans="1:13" s="11" customFormat="1" ht="15" customHeight="1">
      <c r="A8" s="388" t="s">
        <v>70</v>
      </c>
      <c r="B8" s="386" t="s">
        <v>31</v>
      </c>
      <c r="C8" s="386" t="s">
        <v>30</v>
      </c>
      <c r="D8" s="381" t="s">
        <v>29</v>
      </c>
      <c r="E8" s="381"/>
      <c r="F8" s="381"/>
      <c r="G8" s="381" t="s">
        <v>28</v>
      </c>
      <c r="H8" s="381"/>
      <c r="I8" s="385"/>
    </row>
    <row r="9" spans="1:13" s="11" customFormat="1" ht="25.5">
      <c r="A9" s="389"/>
      <c r="B9" s="387"/>
      <c r="C9" s="387"/>
      <c r="D9" s="36" t="s">
        <v>89</v>
      </c>
      <c r="E9" s="36" t="s">
        <v>111</v>
      </c>
      <c r="F9" s="39" t="s">
        <v>100</v>
      </c>
      <c r="G9" s="36" t="s">
        <v>89</v>
      </c>
      <c r="H9" s="36" t="s">
        <v>111</v>
      </c>
      <c r="I9" s="40" t="s">
        <v>100</v>
      </c>
    </row>
    <row r="10" spans="1:13" s="11" customFormat="1" ht="77.25" customHeight="1">
      <c r="A10" s="22">
        <f>'1. CONCERTACIÓN'!AC9</f>
        <v>0</v>
      </c>
      <c r="B10" s="21">
        <f>+'1. CONCERTACIÓN'!H36</f>
        <v>0</v>
      </c>
      <c r="C10" s="21" t="str">
        <f>+'1. CONCERTACIÓN'!R36</f>
        <v/>
      </c>
      <c r="D10" s="37"/>
      <c r="E10" s="37"/>
      <c r="F10" s="60"/>
      <c r="G10" s="37"/>
      <c r="H10" s="37"/>
      <c r="I10" s="61"/>
      <c r="K10" s="11" t="s">
        <v>130</v>
      </c>
    </row>
    <row r="11" spans="1:13" s="11" customFormat="1" ht="76.5" customHeight="1">
      <c r="A11" s="22">
        <f>A10</f>
        <v>0</v>
      </c>
      <c r="B11" s="21">
        <f>+'1. CONCERTACIÓN'!H37</f>
        <v>0</v>
      </c>
      <c r="C11" s="21" t="str">
        <f>+'1. CONCERTACIÓN'!R37</f>
        <v/>
      </c>
      <c r="D11" s="37"/>
      <c r="E11" s="37"/>
      <c r="F11" s="60"/>
      <c r="G11" s="37"/>
      <c r="H11" s="37"/>
      <c r="I11" s="61"/>
    </row>
    <row r="12" spans="1:13" s="11" customFormat="1" ht="75.75" customHeight="1">
      <c r="A12" s="22">
        <f>A10</f>
        <v>0</v>
      </c>
      <c r="B12" s="21">
        <f>+'1. CONCERTACIÓN'!H38</f>
        <v>0</v>
      </c>
      <c r="C12" s="21" t="str">
        <f>+'1. CONCERTACIÓN'!R38</f>
        <v/>
      </c>
      <c r="D12" s="37"/>
      <c r="E12" s="37"/>
      <c r="F12" s="60"/>
      <c r="G12" s="37"/>
      <c r="H12" s="37"/>
      <c r="I12" s="61"/>
    </row>
    <row r="13" spans="1:13" s="11" customFormat="1" ht="75.75" customHeight="1">
      <c r="A13" s="22">
        <f>A11</f>
        <v>0</v>
      </c>
      <c r="B13" s="21">
        <f>+'1. CONCERTACIÓN'!H39</f>
        <v>0</v>
      </c>
      <c r="C13" s="21" t="str">
        <f>+'1. CONCERTACIÓN'!R39</f>
        <v/>
      </c>
      <c r="D13" s="37"/>
      <c r="E13" s="37"/>
      <c r="F13" s="60"/>
      <c r="G13" s="37"/>
      <c r="H13" s="37"/>
      <c r="I13" s="61"/>
    </row>
    <row r="14" spans="1:13" s="11" customFormat="1" ht="27" customHeight="1">
      <c r="A14" s="22"/>
      <c r="B14" s="21"/>
      <c r="C14" s="21"/>
      <c r="D14" s="382" t="s">
        <v>129</v>
      </c>
      <c r="E14" s="383"/>
      <c r="F14" s="60">
        <f>SUM(F10:F13)/4</f>
        <v>0</v>
      </c>
      <c r="G14" s="382" t="s">
        <v>129</v>
      </c>
      <c r="H14" s="383"/>
      <c r="I14" s="61">
        <f>SUM(I10:I13)/4</f>
        <v>0</v>
      </c>
    </row>
    <row r="15" spans="1:13" s="11" customFormat="1">
      <c r="A15" s="378" t="s">
        <v>72</v>
      </c>
      <c r="B15" s="379"/>
      <c r="C15" s="379"/>
      <c r="D15" s="379"/>
      <c r="E15" s="379"/>
      <c r="F15" s="379"/>
      <c r="G15" s="379"/>
      <c r="H15" s="379"/>
      <c r="I15" s="380"/>
    </row>
    <row r="16" spans="1:13" ht="27" customHeight="1">
      <c r="A16" s="360" t="s">
        <v>2</v>
      </c>
      <c r="B16" s="361"/>
      <c r="C16" s="38" t="s">
        <v>47</v>
      </c>
      <c r="D16" s="355" t="s">
        <v>48</v>
      </c>
      <c r="E16" s="356"/>
      <c r="F16" s="356"/>
      <c r="G16" s="355" t="s">
        <v>50</v>
      </c>
      <c r="H16" s="356"/>
      <c r="I16" s="364"/>
      <c r="K16" s="12"/>
      <c r="L16" s="12"/>
      <c r="M16" s="13"/>
    </row>
    <row r="17" spans="1:13" ht="17.25" customHeight="1">
      <c r="A17" s="362"/>
      <c r="B17" s="363"/>
      <c r="C17" s="7">
        <f>'1. CONCERTACIÓN'!J43</f>
        <v>0</v>
      </c>
      <c r="D17" s="357">
        <f>'1. CONCERTACIÓN'!P43</f>
        <v>0</v>
      </c>
      <c r="E17" s="358"/>
      <c r="F17" s="358"/>
      <c r="G17" s="357">
        <f>'1. CONCERTACIÓN'!R43</f>
        <v>0</v>
      </c>
      <c r="H17" s="358"/>
      <c r="I17" s="365"/>
      <c r="K17" s="12"/>
      <c r="L17" s="12"/>
      <c r="M17" s="13"/>
    </row>
    <row r="18" spans="1:13" ht="18.75" customHeight="1">
      <c r="A18" s="352" t="s">
        <v>3</v>
      </c>
      <c r="B18" s="353"/>
      <c r="C18" s="7">
        <f>'1. CONCERTACIÓN'!J46</f>
        <v>0</v>
      </c>
      <c r="D18" s="357">
        <f>'1. CONCERTACIÓN'!P46</f>
        <v>0</v>
      </c>
      <c r="E18" s="358"/>
      <c r="F18" s="358"/>
      <c r="G18" s="357">
        <f>'1. CONCERTACIÓN'!R46</f>
        <v>0</v>
      </c>
      <c r="H18" s="358"/>
      <c r="I18" s="365"/>
    </row>
    <row r="19" spans="1:13" ht="39.75" customHeight="1">
      <c r="A19" s="352" t="s">
        <v>6</v>
      </c>
      <c r="B19" s="353"/>
      <c r="C19" s="5"/>
      <c r="D19" s="354"/>
      <c r="E19" s="354"/>
      <c r="F19" s="354"/>
      <c r="G19" s="354"/>
      <c r="H19" s="354"/>
      <c r="I19" s="359"/>
    </row>
    <row r="20" spans="1:13">
      <c r="A20" s="343" t="s">
        <v>73</v>
      </c>
      <c r="B20" s="344"/>
      <c r="C20" s="344"/>
      <c r="D20" s="344"/>
      <c r="E20" s="344"/>
      <c r="F20" s="344"/>
      <c r="G20" s="344"/>
      <c r="H20" s="344"/>
      <c r="I20" s="345"/>
      <c r="J20" s="14"/>
      <c r="K20" s="14"/>
      <c r="L20" s="14"/>
      <c r="M20" s="14"/>
    </row>
    <row r="21" spans="1:13">
      <c r="A21" s="346"/>
      <c r="B21" s="347"/>
      <c r="C21" s="347"/>
      <c r="D21" s="347"/>
      <c r="E21" s="347"/>
      <c r="F21" s="347"/>
      <c r="G21" s="347"/>
      <c r="H21" s="347"/>
      <c r="I21" s="348"/>
      <c r="J21" s="14"/>
      <c r="K21" s="14"/>
      <c r="L21" s="14"/>
      <c r="M21" s="14"/>
    </row>
    <row r="22" spans="1:13">
      <c r="A22" s="346"/>
      <c r="B22" s="347"/>
      <c r="C22" s="347"/>
      <c r="D22" s="347"/>
      <c r="E22" s="347"/>
      <c r="F22" s="347"/>
      <c r="G22" s="347"/>
      <c r="H22" s="347"/>
      <c r="I22" s="348"/>
      <c r="J22" s="14"/>
      <c r="K22" s="14"/>
      <c r="L22" s="14"/>
      <c r="M22" s="14"/>
    </row>
    <row r="23" spans="1:13">
      <c r="A23" s="346"/>
      <c r="B23" s="347"/>
      <c r="C23" s="347"/>
      <c r="D23" s="347"/>
      <c r="E23" s="347"/>
      <c r="F23" s="347"/>
      <c r="G23" s="347"/>
      <c r="H23" s="347"/>
      <c r="I23" s="348"/>
      <c r="J23" s="14"/>
      <c r="K23" s="14"/>
      <c r="L23" s="14"/>
      <c r="M23" s="14"/>
    </row>
    <row r="24" spans="1:13" ht="22.5" customHeight="1" thickBot="1">
      <c r="A24" s="349"/>
      <c r="B24" s="350"/>
      <c r="C24" s="350"/>
      <c r="D24" s="350"/>
      <c r="E24" s="350"/>
      <c r="F24" s="350"/>
      <c r="G24" s="350"/>
      <c r="H24" s="350"/>
      <c r="I24" s="351"/>
      <c r="J24" s="14"/>
      <c r="K24" s="14"/>
      <c r="L24" s="14"/>
      <c r="M24" s="14"/>
    </row>
  </sheetData>
  <sheetProtection formatCells="0" formatColumns="0" formatRows="0"/>
  <mergeCells count="26">
    <mergeCell ref="A1:B5"/>
    <mergeCell ref="C1:I5"/>
    <mergeCell ref="A6:I6"/>
    <mergeCell ref="A15:I15"/>
    <mergeCell ref="D8:F8"/>
    <mergeCell ref="D14:E14"/>
    <mergeCell ref="G14:H14"/>
    <mergeCell ref="A7:C7"/>
    <mergeCell ref="D7:I7"/>
    <mergeCell ref="B8:B9"/>
    <mergeCell ref="C8:C9"/>
    <mergeCell ref="A8:A9"/>
    <mergeCell ref="G8:I8"/>
    <mergeCell ref="A20:I20"/>
    <mergeCell ref="A21:I24"/>
    <mergeCell ref="A19:B19"/>
    <mergeCell ref="D19:F19"/>
    <mergeCell ref="D16:F16"/>
    <mergeCell ref="D17:F17"/>
    <mergeCell ref="D18:F18"/>
    <mergeCell ref="G19:I19"/>
    <mergeCell ref="A18:B18"/>
    <mergeCell ref="A16:B17"/>
    <mergeCell ref="G16:I16"/>
    <mergeCell ref="G17:I17"/>
    <mergeCell ref="G18:I18"/>
  </mergeCells>
  <dataValidations count="3">
    <dataValidation type="list" allowBlank="1" showInputMessage="1" showErrorMessage="1" sqref="D10:D13 G10:G13" xr:uid="{00000000-0002-0000-0600-000000000000}">
      <formula1>Periodo</formula1>
    </dataValidation>
    <dataValidation type="list" allowBlank="1" showInputMessage="1" showErrorMessage="1" sqref="E10:E13 H10:H13" xr:uid="{00000000-0002-0000-0600-000001000000}">
      <formula1>INDIRECT(SELECCIÓN)</formula1>
    </dataValidation>
    <dataValidation type="list" allowBlank="1" showInputMessage="1" showErrorMessage="1" sqref="F10:F13 I10:I13" xr:uid="{00000000-0002-0000-0600-000002000000}">
      <formula1>INDIRECT($E$10)</formula1>
    </dataValidation>
  </dataValidations>
  <pageMargins left="0.70866141732283472" right="0.70866141732283472" top="0.74803149606299213" bottom="0.74803149606299213" header="0.31496062992125984" footer="0.31496062992125984"/>
  <pageSetup scale="58"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76"/>
  <sheetViews>
    <sheetView zoomScale="90" zoomScaleNormal="90" workbookViewId="0">
      <selection activeCell="L64" sqref="L64:S64"/>
    </sheetView>
  </sheetViews>
  <sheetFormatPr baseColWidth="10" defaultRowHeight="15"/>
  <cols>
    <col min="20" max="20" width="13.140625" customWidth="1"/>
    <col min="21" max="21" width="12.85546875" customWidth="1"/>
    <col min="22" max="22" width="12.5703125" customWidth="1"/>
    <col min="23" max="23" width="13.28515625" customWidth="1"/>
  </cols>
  <sheetData>
    <row r="1" spans="1:23" s="10" customFormat="1" ht="59.25" customHeight="1">
      <c r="A1" s="99"/>
      <c r="B1" s="100"/>
      <c r="C1" s="100"/>
      <c r="D1" s="100"/>
      <c r="E1" s="100"/>
      <c r="F1" s="100"/>
      <c r="G1" s="100"/>
      <c r="H1" s="426" t="s">
        <v>13</v>
      </c>
      <c r="I1" s="426"/>
      <c r="J1" s="426"/>
      <c r="K1" s="426"/>
      <c r="L1" s="426"/>
      <c r="M1" s="426"/>
      <c r="N1" s="426"/>
      <c r="O1" s="426"/>
      <c r="P1" s="426"/>
      <c r="Q1" s="426"/>
      <c r="R1" s="426"/>
      <c r="S1" s="426"/>
    </row>
    <row r="2" spans="1:23" s="9" customFormat="1" ht="28.5" customHeight="1">
      <c r="A2" s="343" t="s">
        <v>65</v>
      </c>
      <c r="B2" s="344"/>
      <c r="C2" s="344"/>
      <c r="D2" s="355" t="s">
        <v>46</v>
      </c>
      <c r="E2" s="356"/>
      <c r="F2" s="356"/>
      <c r="G2" s="356"/>
      <c r="H2" s="356"/>
      <c r="I2" s="356"/>
      <c r="J2" s="427" t="e">
        <f>'1. CONCERTACIÓN'!#REF!</f>
        <v>#REF!</v>
      </c>
      <c r="K2" s="428"/>
      <c r="L2" s="396" t="s">
        <v>49</v>
      </c>
      <c r="M2" s="397"/>
      <c r="N2" s="397"/>
      <c r="O2" s="397"/>
      <c r="P2" s="397"/>
      <c r="Q2" s="397"/>
      <c r="R2" s="397"/>
      <c r="S2" s="397"/>
      <c r="T2" s="397"/>
      <c r="U2" s="397"/>
      <c r="V2" s="427" t="e">
        <f>'1. CONCERTACIÓN'!#REF!</f>
        <v>#REF!</v>
      </c>
      <c r="W2" s="427"/>
    </row>
    <row r="3" spans="1:23" s="11" customFormat="1" ht="29.25" customHeight="1">
      <c r="A3" s="425" t="s">
        <v>84</v>
      </c>
      <c r="B3" s="355" t="s">
        <v>218</v>
      </c>
      <c r="C3" s="356"/>
      <c r="D3" s="381" t="s">
        <v>0</v>
      </c>
      <c r="E3" s="381"/>
      <c r="F3" s="421"/>
      <c r="G3" s="422"/>
      <c r="H3" s="399" t="s">
        <v>223</v>
      </c>
      <c r="I3" s="423"/>
      <c r="J3" s="424"/>
      <c r="K3" s="421"/>
      <c r="L3" s="405" t="s">
        <v>205</v>
      </c>
      <c r="M3" s="405"/>
      <c r="N3" s="405"/>
      <c r="O3" s="1">
        <f>IF((J3-F3+1)=1,0,J3-F3+1)</f>
        <v>0</v>
      </c>
      <c r="P3" s="381" t="s">
        <v>66</v>
      </c>
      <c r="Q3" s="381"/>
      <c r="R3" s="381"/>
      <c r="S3" s="381"/>
      <c r="T3" s="381"/>
      <c r="U3" s="381"/>
      <c r="V3" s="419" t="e">
        <f>'1. CONCERTACIÓN'!#REF!</f>
        <v>#REF!</v>
      </c>
      <c r="W3" s="419"/>
    </row>
    <row r="4" spans="1:23" s="11" customFormat="1" ht="28.5" customHeight="1">
      <c r="A4" s="370"/>
      <c r="B4" s="355" t="s">
        <v>219</v>
      </c>
      <c r="C4" s="356"/>
      <c r="D4" s="381" t="s">
        <v>0</v>
      </c>
      <c r="E4" s="381"/>
      <c r="F4" s="421"/>
      <c r="G4" s="422"/>
      <c r="H4" s="399" t="s">
        <v>223</v>
      </c>
      <c r="I4" s="423"/>
      <c r="J4" s="424"/>
      <c r="K4" s="421"/>
      <c r="L4" s="405" t="s">
        <v>205</v>
      </c>
      <c r="M4" s="405"/>
      <c r="N4" s="405"/>
      <c r="O4" s="1">
        <f>IF((J4-F4+1)=1,0,J4-F4+1)</f>
        <v>0</v>
      </c>
      <c r="P4" s="381"/>
      <c r="Q4" s="381"/>
      <c r="R4" s="381"/>
      <c r="S4" s="381"/>
      <c r="T4" s="381"/>
      <c r="U4" s="381"/>
      <c r="V4" s="420"/>
      <c r="W4" s="420"/>
    </row>
    <row r="5" spans="1:23" s="11" customFormat="1" ht="41.25" customHeight="1">
      <c r="A5" s="399" t="s">
        <v>222</v>
      </c>
      <c r="B5" s="413"/>
      <c r="C5" s="413"/>
      <c r="D5" s="413"/>
      <c r="E5" s="413"/>
      <c r="F5" s="413"/>
      <c r="G5" s="413"/>
      <c r="H5" s="413"/>
      <c r="I5" s="413"/>
      <c r="J5" s="413"/>
      <c r="K5" s="413"/>
      <c r="L5" s="413"/>
      <c r="M5" s="418" t="s">
        <v>242</v>
      </c>
      <c r="N5" s="418"/>
      <c r="O5" s="418"/>
      <c r="P5" s="418" t="s">
        <v>243</v>
      </c>
      <c r="Q5" s="418"/>
      <c r="R5" s="108"/>
    </row>
    <row r="6" spans="1:23" s="11" customFormat="1" ht="54.75" customHeight="1">
      <c r="A6" s="381" t="s">
        <v>67</v>
      </c>
      <c r="B6" s="381"/>
      <c r="C6" s="381"/>
      <c r="D6" s="381"/>
      <c r="E6" s="381"/>
      <c r="F6" s="381" t="s">
        <v>68</v>
      </c>
      <c r="G6" s="381"/>
      <c r="H6" s="381"/>
      <c r="I6" s="381"/>
      <c r="J6" s="381"/>
      <c r="K6" s="381"/>
      <c r="L6" s="381"/>
      <c r="M6" s="93" t="s">
        <v>8</v>
      </c>
      <c r="N6" s="102" t="s">
        <v>244</v>
      </c>
      <c r="O6" s="103" t="s">
        <v>149</v>
      </c>
      <c r="P6" s="102" t="s">
        <v>244</v>
      </c>
      <c r="Q6" s="102" t="s">
        <v>149</v>
      </c>
      <c r="R6" s="108"/>
    </row>
    <row r="7" spans="1:23" s="11" customFormat="1" ht="24.95" customHeight="1">
      <c r="A7" s="354">
        <f>'1. CONCERTACIÓN'!F8</f>
        <v>0</v>
      </c>
      <c r="B7" s="354"/>
      <c r="C7" s="354"/>
      <c r="D7" s="354"/>
      <c r="E7" s="354"/>
      <c r="F7" s="390">
        <f>+'1. CONCERTACIÓN'!Y8</f>
        <v>0</v>
      </c>
      <c r="G7" s="390"/>
      <c r="H7" s="390"/>
      <c r="I7" s="390"/>
      <c r="J7" s="390"/>
      <c r="K7" s="390"/>
      <c r="L7" s="390"/>
      <c r="M7" s="98">
        <v>20</v>
      </c>
      <c r="N7" s="104">
        <v>20</v>
      </c>
      <c r="O7" s="4">
        <f>+(M7/N7)*100</f>
        <v>100</v>
      </c>
      <c r="P7" s="101">
        <v>5</v>
      </c>
      <c r="Q7" s="4">
        <f t="shared" ref="Q7:Q12" si="0">+M7*P7</f>
        <v>100</v>
      </c>
      <c r="R7" s="109"/>
    </row>
    <row r="8" spans="1:23" s="11" customFormat="1" ht="24.95" customHeight="1">
      <c r="A8" s="354">
        <f>'1. CONCERTACIÓN'!F9</f>
        <v>0</v>
      </c>
      <c r="B8" s="354"/>
      <c r="C8" s="354"/>
      <c r="D8" s="354"/>
      <c r="E8" s="354"/>
      <c r="F8" s="390">
        <f>+'1. CONCERTACIÓN'!Y9</f>
        <v>0</v>
      </c>
      <c r="G8" s="390"/>
      <c r="H8" s="390"/>
      <c r="I8" s="390"/>
      <c r="J8" s="390"/>
      <c r="K8" s="390"/>
      <c r="L8" s="390"/>
      <c r="M8" s="98">
        <v>20</v>
      </c>
      <c r="N8" s="105">
        <v>20</v>
      </c>
      <c r="O8" s="4">
        <f>+M8*N8</f>
        <v>400</v>
      </c>
      <c r="P8" s="101"/>
      <c r="Q8" s="4">
        <f t="shared" si="0"/>
        <v>0</v>
      </c>
      <c r="R8" s="109"/>
    </row>
    <row r="9" spans="1:23" s="11" customFormat="1" ht="24.95" customHeight="1">
      <c r="A9" s="354">
        <f>'1. CONCERTACIÓN'!F10</f>
        <v>0</v>
      </c>
      <c r="B9" s="354"/>
      <c r="C9" s="354"/>
      <c r="D9" s="354"/>
      <c r="E9" s="354"/>
      <c r="F9" s="390">
        <f>+'1. CONCERTACIÓN'!Y10</f>
        <v>0</v>
      </c>
      <c r="G9" s="390"/>
      <c r="H9" s="390"/>
      <c r="I9" s="390"/>
      <c r="J9" s="390"/>
      <c r="K9" s="390"/>
      <c r="L9" s="390"/>
      <c r="M9" s="98">
        <v>20</v>
      </c>
      <c r="N9" s="105">
        <v>20</v>
      </c>
      <c r="O9" s="4">
        <f>+M9*N9</f>
        <v>400</v>
      </c>
      <c r="P9" s="101"/>
      <c r="Q9" s="4">
        <f t="shared" si="0"/>
        <v>0</v>
      </c>
      <c r="R9" s="109"/>
    </row>
    <row r="10" spans="1:23" s="11" customFormat="1" ht="24.95" customHeight="1">
      <c r="A10" s="354">
        <f>'1. CONCERTACIÓN'!F11</f>
        <v>0</v>
      </c>
      <c r="B10" s="354"/>
      <c r="C10" s="354"/>
      <c r="D10" s="354"/>
      <c r="E10" s="354"/>
      <c r="F10" s="390">
        <f>+'1. CONCERTACIÓN'!Y11</f>
        <v>0</v>
      </c>
      <c r="G10" s="390"/>
      <c r="H10" s="390"/>
      <c r="I10" s="390"/>
      <c r="J10" s="390"/>
      <c r="K10" s="390"/>
      <c r="L10" s="390"/>
      <c r="M10" s="98">
        <v>20</v>
      </c>
      <c r="N10" s="105">
        <v>20</v>
      </c>
      <c r="O10" s="4">
        <f>+M10*N10</f>
        <v>400</v>
      </c>
      <c r="P10" s="101"/>
      <c r="Q10" s="4">
        <f t="shared" si="0"/>
        <v>0</v>
      </c>
      <c r="R10" s="109"/>
    </row>
    <row r="11" spans="1:23" s="11" customFormat="1" ht="24.95" customHeight="1">
      <c r="A11" s="354" t="str">
        <f>'1. CONCERTACIÓN'!F12</f>
        <v>Compromisos Laborales</v>
      </c>
      <c r="B11" s="354"/>
      <c r="C11" s="354"/>
      <c r="D11" s="354"/>
      <c r="E11" s="354"/>
      <c r="F11" s="390" t="str">
        <f>+'1. CONCERTACIÓN'!Y12</f>
        <v>Evidencia Del Cumplimiento Del Compromiso</v>
      </c>
      <c r="G11" s="390"/>
      <c r="H11" s="390"/>
      <c r="I11" s="390"/>
      <c r="J11" s="390"/>
      <c r="K11" s="390"/>
      <c r="L11" s="390"/>
      <c r="M11" s="98">
        <v>20</v>
      </c>
      <c r="N11" s="105">
        <v>20</v>
      </c>
      <c r="O11" s="4">
        <f>+M11*N11</f>
        <v>400</v>
      </c>
      <c r="P11" s="101"/>
      <c r="Q11" s="4">
        <f t="shared" si="0"/>
        <v>0</v>
      </c>
      <c r="R11" s="109"/>
    </row>
    <row r="12" spans="1:23" s="11" customFormat="1" ht="24.95" customHeight="1">
      <c r="A12" s="354">
        <f>'1. CONCERTACIÓN'!F13</f>
        <v>0</v>
      </c>
      <c r="B12" s="354"/>
      <c r="C12" s="354"/>
      <c r="D12" s="354"/>
      <c r="E12" s="354"/>
      <c r="F12" s="390">
        <f>+'1. CONCERTACIÓN'!Y13</f>
        <v>0</v>
      </c>
      <c r="G12" s="390"/>
      <c r="H12" s="390"/>
      <c r="I12" s="390"/>
      <c r="J12" s="390"/>
      <c r="K12" s="390"/>
      <c r="L12" s="390"/>
      <c r="M12" s="98">
        <f>+'1. CONCERTACIÓN'!$AF$13</f>
        <v>0</v>
      </c>
      <c r="N12" s="105"/>
      <c r="O12" s="4">
        <f>+M12*N12</f>
        <v>0</v>
      </c>
      <c r="P12" s="101"/>
      <c r="Q12" s="4">
        <f t="shared" si="0"/>
        <v>0</v>
      </c>
      <c r="R12" s="109"/>
    </row>
    <row r="13" spans="1:23" s="11" customFormat="1" ht="33" customHeight="1">
      <c r="A13" s="110" t="s">
        <v>208</v>
      </c>
      <c r="B13" s="107"/>
      <c r="C13" s="107"/>
      <c r="D13" s="107"/>
      <c r="E13" s="107"/>
      <c r="F13" s="107"/>
      <c r="G13" s="107"/>
      <c r="H13" s="107"/>
      <c r="I13" s="107"/>
      <c r="J13" s="107"/>
      <c r="K13" s="107"/>
      <c r="L13" s="107"/>
      <c r="M13" s="1">
        <f>IF(SUM(M7:M12)&gt;100,"NUMERO ESPERADO NO PUEDE SER MAYOR QUE 100",SUM(M7:M12))</f>
        <v>100</v>
      </c>
      <c r="N13" s="6"/>
      <c r="O13" s="106" t="str">
        <f>IF(SUM(O7:O12)&gt;100,"NUMERO ESPERADO NO PUEDE SER MAYOR QUE 100",SUM(O7:O12))</f>
        <v>NUMERO ESPERADO NO PUEDE SER MAYOR QUE 100</v>
      </c>
      <c r="P13" s="1">
        <f>IF(SUM(P7:P12)&gt;100,"NUMERO ESPERADO NO PUEDE SER MAYOR QUE 100",SUM(P7:P12))</f>
        <v>5</v>
      </c>
      <c r="Q13" s="1">
        <f>IF(SUM(Q7:Q12)&gt;100,"NUMERO ESPERADO NO PUEDE SER MAYOR QUE 100",SUM(Q7:Q12))</f>
        <v>100</v>
      </c>
      <c r="R13" s="108"/>
    </row>
    <row r="14" spans="1:23" s="11" customFormat="1" ht="18.75" customHeight="1">
      <c r="A14" s="415" t="s">
        <v>153</v>
      </c>
      <c r="B14" s="405"/>
      <c r="C14" s="405"/>
      <c r="D14" s="405" t="s">
        <v>217</v>
      </c>
      <c r="E14" s="405"/>
      <c r="F14" s="405"/>
      <c r="G14" s="405"/>
      <c r="H14" s="405"/>
      <c r="I14" s="406">
        <f>IFERROR(+P3/(#REF!+$O$14),0)</f>
        <v>0</v>
      </c>
      <c r="J14" s="407"/>
      <c r="K14" s="407"/>
      <c r="L14" s="416" t="s">
        <v>220</v>
      </c>
      <c r="M14" s="400" t="e">
        <f>(O13*I14+#REF!*I15)</f>
        <v>#VALUE!</v>
      </c>
      <c r="N14" s="400"/>
      <c r="O14" s="401" t="s">
        <v>206</v>
      </c>
      <c r="P14" s="402"/>
      <c r="Q14" s="402"/>
      <c r="R14" s="402"/>
      <c r="S14" s="402"/>
      <c r="T14" s="402"/>
      <c r="U14" s="402"/>
      <c r="V14" s="408" t="e">
        <f>+M14*80%</f>
        <v>#VALUE!</v>
      </c>
      <c r="W14" s="409"/>
    </row>
    <row r="15" spans="1:23" s="11" customFormat="1" ht="18.75" customHeight="1">
      <c r="A15" s="415"/>
      <c r="B15" s="405"/>
      <c r="C15" s="405"/>
      <c r="D15" s="405" t="s">
        <v>219</v>
      </c>
      <c r="E15" s="405"/>
      <c r="F15" s="405"/>
      <c r="G15" s="405"/>
      <c r="H15" s="405"/>
      <c r="I15" s="406">
        <f>IFERROR(+Q4/(#REF!+$O$14),0)</f>
        <v>0</v>
      </c>
      <c r="J15" s="407"/>
      <c r="K15" s="407"/>
      <c r="L15" s="417"/>
      <c r="M15" s="400"/>
      <c r="N15" s="400"/>
      <c r="O15" s="403"/>
      <c r="P15" s="404"/>
      <c r="Q15" s="404"/>
      <c r="R15" s="404"/>
      <c r="S15" s="404"/>
      <c r="T15" s="404"/>
      <c r="U15" s="404"/>
      <c r="V15" s="410"/>
      <c r="W15" s="411"/>
    </row>
    <row r="16" spans="1:23" s="11" customFormat="1" ht="15" customHeight="1">
      <c r="A16" s="412" t="s">
        <v>192</v>
      </c>
      <c r="B16" s="413"/>
      <c r="C16" s="413"/>
      <c r="D16" s="413"/>
      <c r="E16" s="413"/>
      <c r="F16" s="413"/>
      <c r="G16" s="413"/>
      <c r="H16" s="413"/>
      <c r="I16" s="413"/>
      <c r="J16" s="413"/>
      <c r="K16" s="89"/>
      <c r="L16" s="89"/>
      <c r="M16" s="89"/>
      <c r="N16" s="89"/>
      <c r="O16" s="414"/>
      <c r="P16" s="414"/>
      <c r="Q16" s="414"/>
      <c r="R16" s="414"/>
      <c r="S16" s="414"/>
      <c r="T16" s="414"/>
      <c r="U16" s="414"/>
      <c r="V16" s="414"/>
      <c r="W16" s="414"/>
    </row>
    <row r="17" spans="1:23" s="11" customFormat="1" ht="28.5" customHeight="1">
      <c r="A17" s="388" t="s">
        <v>137</v>
      </c>
      <c r="B17" s="394"/>
      <c r="C17" s="396" t="s">
        <v>245</v>
      </c>
      <c r="D17" s="397"/>
      <c r="E17" s="397"/>
      <c r="F17" s="381" t="s">
        <v>30</v>
      </c>
      <c r="G17" s="381"/>
      <c r="H17" s="381"/>
      <c r="I17" s="381"/>
      <c r="J17" s="399"/>
      <c r="K17" s="344" t="s">
        <v>207</v>
      </c>
      <c r="L17" s="344"/>
      <c r="M17" s="344"/>
      <c r="N17" s="344"/>
      <c r="O17" s="344"/>
      <c r="P17" s="344"/>
      <c r="Q17" s="344"/>
      <c r="R17" s="381" t="s">
        <v>163</v>
      </c>
      <c r="S17" s="381"/>
      <c r="T17" s="381"/>
      <c r="U17" s="381"/>
      <c r="V17" s="381"/>
      <c r="W17" s="381"/>
    </row>
    <row r="18" spans="1:23" s="11" customFormat="1" ht="26.25" customHeight="1">
      <c r="A18" s="389"/>
      <c r="B18" s="395"/>
      <c r="C18" s="398"/>
      <c r="D18" s="369"/>
      <c r="E18" s="369"/>
      <c r="F18" s="381"/>
      <c r="G18" s="381"/>
      <c r="H18" s="381"/>
      <c r="I18" s="381"/>
      <c r="J18" s="399"/>
      <c r="K18" s="344" t="s">
        <v>111</v>
      </c>
      <c r="L18" s="344"/>
      <c r="M18" s="344"/>
      <c r="N18" s="344" t="s">
        <v>199</v>
      </c>
      <c r="O18" s="344"/>
      <c r="P18" s="344" t="s">
        <v>100</v>
      </c>
      <c r="Q18" s="344"/>
      <c r="R18" s="344" t="s">
        <v>111</v>
      </c>
      <c r="S18" s="344"/>
      <c r="T18" s="344" t="s">
        <v>199</v>
      </c>
      <c r="U18" s="344"/>
      <c r="V18" s="344"/>
      <c r="W18" s="36" t="s">
        <v>100</v>
      </c>
    </row>
    <row r="19" spans="1:23" s="11" customFormat="1" ht="64.5" customHeight="1">
      <c r="A19" s="392">
        <f>+'1. CONCERTACIÓN'!C25</f>
        <v>0</v>
      </c>
      <c r="B19" s="354"/>
      <c r="C19" s="390">
        <f>+'1. CONCERTACIÓN'!L25</f>
        <v>0</v>
      </c>
      <c r="D19" s="390"/>
      <c r="E19" s="390"/>
      <c r="F19" s="390">
        <f>+'1. CONCERTACIÓN'!V25</f>
        <v>0</v>
      </c>
      <c r="G19" s="390"/>
      <c r="H19" s="390"/>
      <c r="I19" s="390"/>
      <c r="J19" s="382"/>
      <c r="K19" s="390" t="s">
        <v>105</v>
      </c>
      <c r="L19" s="390"/>
      <c r="M19" s="390"/>
      <c r="N19" s="391" t="e">
        <f>IF(#REF!='lista de selecciones'!I182,'lista de selecciones'!J182,IF(#REF!='lista de selecciones'!I183,'lista de selecciones'!J183,IF(#REF!='lista de selecciones'!I184,'lista de selecciones'!J184,IF(#REF!='lista de selecciones'!I185,'lista de selecciones'!J185,0))))</f>
        <v>#REF!</v>
      </c>
      <c r="O19" s="391"/>
      <c r="P19" s="393">
        <v>6</v>
      </c>
      <c r="Q19" s="393"/>
      <c r="R19" s="390" t="s">
        <v>105</v>
      </c>
      <c r="S19" s="390"/>
      <c r="T19" s="391">
        <f>IF(R19='lista de selecciones'!I182,'lista de selecciones'!J182,IF(R19='lista de selecciones'!I183,'lista de selecciones'!J183,IF(R19='lista de selecciones'!I184,'lista de selecciones'!J184,IF(R19='lista de selecciones'!I185,'lista de selecciones'!J185,0))))</f>
        <v>0</v>
      </c>
      <c r="U19" s="391"/>
      <c r="V19" s="391"/>
      <c r="W19" s="60">
        <v>5.5</v>
      </c>
    </row>
    <row r="20" spans="1:23" s="11" customFormat="1" ht="66" customHeight="1">
      <c r="A20" s="392">
        <f>A19</f>
        <v>0</v>
      </c>
      <c r="B20" s="354"/>
      <c r="C20" s="390" t="e">
        <f>+'1. CONCERTACIÓN'!#REF!</f>
        <v>#REF!</v>
      </c>
      <c r="D20" s="390"/>
      <c r="E20" s="390"/>
      <c r="F20" s="390" t="e">
        <f>+'1. CONCERTACIÓN'!#REF!</f>
        <v>#REF!</v>
      </c>
      <c r="G20" s="390"/>
      <c r="H20" s="390"/>
      <c r="I20" s="390"/>
      <c r="J20" s="382"/>
      <c r="K20" s="390" t="s">
        <v>108</v>
      </c>
      <c r="L20" s="390"/>
      <c r="M20" s="390"/>
      <c r="N20" s="391" t="e">
        <f>IF(#REF!='lista de selecciones'!I183,'lista de selecciones'!J183,IF(#REF!='lista de selecciones'!I184,'lista de selecciones'!J184,IF(#REF!='lista de selecciones'!I185,'lista de selecciones'!J185,IF(#REF!='lista de selecciones'!I186,'lista de selecciones'!J186,0))))</f>
        <v>#REF!</v>
      </c>
      <c r="O20" s="391"/>
      <c r="P20" s="393"/>
      <c r="Q20" s="393"/>
      <c r="R20" s="390" t="s">
        <v>107</v>
      </c>
      <c r="S20" s="390"/>
      <c r="T20" s="391">
        <f>IF(R20='lista de selecciones'!I183,'lista de selecciones'!J183,IF(R20='lista de selecciones'!I184,'lista de selecciones'!J184,IF(R20='lista de selecciones'!I185,'lista de selecciones'!J185,IF(R20='lista de selecciones'!I186,'lista de selecciones'!J186,0))))</f>
        <v>0</v>
      </c>
      <c r="U20" s="391"/>
      <c r="V20" s="391"/>
      <c r="W20" s="60">
        <v>8</v>
      </c>
    </row>
    <row r="21" spans="1:23" s="11" customFormat="1" ht="69.75" customHeight="1">
      <c r="A21" s="392">
        <f>A19</f>
        <v>0</v>
      </c>
      <c r="B21" s="354"/>
      <c r="C21" s="390">
        <f>+'1. CONCERTACIÓN'!L33</f>
        <v>0</v>
      </c>
      <c r="D21" s="390"/>
      <c r="E21" s="390"/>
      <c r="F21" s="390">
        <f>+'1. CONCERTACIÓN'!V33</f>
        <v>0</v>
      </c>
      <c r="G21" s="390"/>
      <c r="H21" s="390"/>
      <c r="I21" s="390"/>
      <c r="J21" s="382"/>
      <c r="K21" s="390" t="s">
        <v>108</v>
      </c>
      <c r="L21" s="390"/>
      <c r="M21" s="390"/>
      <c r="N21" s="391" t="e">
        <f>IF(#REF!='lista de selecciones'!I184,'lista de selecciones'!J184,IF(#REF!='lista de selecciones'!I185,'lista de selecciones'!J185,IF(#REF!='lista de selecciones'!I186,'lista de selecciones'!J186,IF(#REF!='lista de selecciones'!I187,'lista de selecciones'!J187,0))))</f>
        <v>#REF!</v>
      </c>
      <c r="O21" s="391"/>
      <c r="P21" s="393">
        <v>12</v>
      </c>
      <c r="Q21" s="393"/>
      <c r="R21" s="390" t="s">
        <v>110</v>
      </c>
      <c r="S21" s="390"/>
      <c r="T21" s="391">
        <f>IF(R21='lista de selecciones'!I184,'lista de selecciones'!J184,IF(R21='lista de selecciones'!I185,'lista de selecciones'!J185,IF(R21='lista de selecciones'!I186,'lista de selecciones'!J186,IF(R21='lista de selecciones'!I187,'lista de selecciones'!J187,0))))</f>
        <v>0</v>
      </c>
      <c r="U21" s="391"/>
      <c r="V21" s="391"/>
      <c r="W21" s="60">
        <v>15</v>
      </c>
    </row>
    <row r="22" spans="1:23" s="11" customFormat="1" ht="72.75" customHeight="1">
      <c r="A22" s="392">
        <f>A20</f>
        <v>0</v>
      </c>
      <c r="B22" s="354"/>
      <c r="C22" s="390">
        <f>+'1. CONCERTACIÓN'!L34</f>
        <v>0</v>
      </c>
      <c r="D22" s="390"/>
      <c r="E22" s="390"/>
      <c r="F22" s="390">
        <f>+'1. CONCERTACIÓN'!V34</f>
        <v>0</v>
      </c>
      <c r="G22" s="390"/>
      <c r="H22" s="390"/>
      <c r="I22" s="390"/>
      <c r="J22" s="382"/>
      <c r="K22" s="390" t="s">
        <v>110</v>
      </c>
      <c r="L22" s="390"/>
      <c r="M22" s="390"/>
      <c r="N22" s="391" t="e">
        <f>IF(#REF!='lista de selecciones'!I185,'lista de selecciones'!J185,IF(#REF!='lista de selecciones'!I186,'lista de selecciones'!J186,IF(#REF!='lista de selecciones'!I187,'lista de selecciones'!J187,IF(#REF!='lista de selecciones'!I188,'lista de selecciones'!J188,0))))</f>
        <v>#REF!</v>
      </c>
      <c r="O22" s="391"/>
      <c r="P22" s="393"/>
      <c r="Q22" s="393"/>
      <c r="R22" s="390" t="s">
        <v>110</v>
      </c>
      <c r="S22" s="390"/>
      <c r="T22" s="391" t="e">
        <f>IF(R22='lista de selecciones'!I182,'lista de selecciones'!J182,IF(#REF!='lista de selecciones'!I183,'lista de selecciones'!J183,IF(#REF!='lista de selecciones'!I184,'lista de selecciones'!J184,IF(#REF!='lista de selecciones'!I185,'lista de selecciones'!J185,0))))</f>
        <v>#REF!</v>
      </c>
      <c r="U22" s="391"/>
      <c r="V22" s="391"/>
      <c r="W22" s="60">
        <v>15</v>
      </c>
    </row>
    <row r="23" spans="1:23" s="11" customFormat="1" ht="27" customHeight="1">
      <c r="A23" s="550"/>
      <c r="B23" s="358"/>
      <c r="C23" s="358"/>
      <c r="D23" s="358"/>
      <c r="E23" s="358"/>
      <c r="F23" s="358"/>
      <c r="G23" s="358"/>
      <c r="H23" s="358"/>
      <c r="I23" s="358"/>
      <c r="J23" s="358"/>
      <c r="K23" s="551" t="s">
        <v>129</v>
      </c>
      <c r="L23" s="551"/>
      <c r="M23" s="551"/>
      <c r="N23" s="551"/>
      <c r="O23" s="551"/>
      <c r="P23" s="393" t="e">
        <f>SUM(P19:W22)/4</f>
        <v>#REF!</v>
      </c>
      <c r="Q23" s="393"/>
      <c r="R23" s="552" t="s">
        <v>129</v>
      </c>
      <c r="S23" s="553"/>
      <c r="T23" s="553"/>
      <c r="U23" s="553"/>
      <c r="V23" s="554"/>
      <c r="W23" s="60">
        <f>SUM(W19:W22)/4</f>
        <v>10.875</v>
      </c>
    </row>
    <row r="24" spans="1:23" s="11" customFormat="1" ht="18.75" customHeight="1">
      <c r="A24" s="415" t="s">
        <v>153</v>
      </c>
      <c r="B24" s="405"/>
      <c r="C24" s="405"/>
      <c r="D24" s="405" t="s">
        <v>217</v>
      </c>
      <c r="E24" s="405"/>
      <c r="F24" s="405"/>
      <c r="G24" s="405"/>
      <c r="H24" s="405"/>
      <c r="I24" s="406">
        <f>IFERROR(+#REF!/(#REF!+$O$14),0)</f>
        <v>0</v>
      </c>
      <c r="J24" s="407"/>
      <c r="K24" s="433"/>
      <c r="L24" s="434" t="s">
        <v>220</v>
      </c>
      <c r="M24" s="435" t="e">
        <f>(P23*I24+W23*I25)</f>
        <v>#REF!</v>
      </c>
      <c r="N24" s="435"/>
      <c r="O24" s="401"/>
      <c r="P24" s="402"/>
      <c r="Q24" s="402"/>
      <c r="R24" s="402"/>
      <c r="S24" s="402"/>
      <c r="T24" s="402"/>
      <c r="U24" s="402"/>
      <c r="V24" s="408" t="e">
        <f>+M14*20%</f>
        <v>#VALUE!</v>
      </c>
      <c r="W24" s="409"/>
    </row>
    <row r="25" spans="1:23" s="11" customFormat="1" ht="18.75" customHeight="1">
      <c r="A25" s="415"/>
      <c r="B25" s="405"/>
      <c r="C25" s="405"/>
      <c r="D25" s="405" t="s">
        <v>219</v>
      </c>
      <c r="E25" s="405"/>
      <c r="F25" s="405"/>
      <c r="G25" s="405"/>
      <c r="H25" s="405"/>
      <c r="I25" s="406">
        <f>IFERROR(+O14/(#REF!+$O$14),0)</f>
        <v>0</v>
      </c>
      <c r="J25" s="407"/>
      <c r="K25" s="407"/>
      <c r="L25" s="417"/>
      <c r="M25" s="400"/>
      <c r="N25" s="400"/>
      <c r="O25" s="403"/>
      <c r="P25" s="404"/>
      <c r="Q25" s="404"/>
      <c r="R25" s="404"/>
      <c r="S25" s="404"/>
      <c r="T25" s="404"/>
      <c r="U25" s="404"/>
      <c r="V25" s="410"/>
      <c r="W25" s="411"/>
    </row>
    <row r="26" spans="1:23" s="11" customFormat="1" ht="13.5" customHeight="1">
      <c r="A26" s="425" t="s">
        <v>210</v>
      </c>
      <c r="B26" s="397"/>
      <c r="C26" s="397"/>
      <c r="D26" s="397"/>
      <c r="E26" s="397"/>
      <c r="F26" s="381" t="s">
        <v>211</v>
      </c>
      <c r="G26" s="381"/>
      <c r="H26" s="381"/>
      <c r="I26" s="408" t="e">
        <f>SUM(V14,V24)</f>
        <v>#VALUE!</v>
      </c>
      <c r="J26" s="409"/>
      <c r="K26" s="409"/>
      <c r="L26" s="409"/>
      <c r="M26" s="381" t="s">
        <v>166</v>
      </c>
      <c r="N26" s="381"/>
      <c r="O26" s="381"/>
      <c r="P26" s="381"/>
      <c r="Q26" s="381"/>
      <c r="R26" s="381"/>
      <c r="S26" s="408" t="e">
        <f>IF(I26&lt;=69,'lista de selecciones'!A153,IF(I26&lt;80,'lista de selecciones'!A152,IF(I26&lt;95,'lista de selecciones'!A151,IF(I26&gt;=95,'lista de selecciones'!A150))))</f>
        <v>#VALUE!</v>
      </c>
      <c r="T26" s="409"/>
      <c r="U26" s="409"/>
      <c r="V26" s="409"/>
      <c r="W26" s="409"/>
    </row>
    <row r="27" spans="1:23" s="11" customFormat="1" ht="13.5" customHeight="1">
      <c r="A27" s="370"/>
      <c r="B27" s="371"/>
      <c r="C27" s="371"/>
      <c r="D27" s="371"/>
      <c r="E27" s="371"/>
      <c r="F27" s="381"/>
      <c r="G27" s="381"/>
      <c r="H27" s="381"/>
      <c r="I27" s="410"/>
      <c r="J27" s="411"/>
      <c r="K27" s="411"/>
      <c r="L27" s="411"/>
      <c r="M27" s="381"/>
      <c r="N27" s="381"/>
      <c r="O27" s="381"/>
      <c r="P27" s="381"/>
      <c r="Q27" s="381"/>
      <c r="R27" s="381"/>
      <c r="S27" s="410"/>
      <c r="T27" s="411"/>
      <c r="U27" s="411"/>
      <c r="V27" s="411"/>
      <c r="W27" s="411"/>
    </row>
    <row r="28" spans="1:23" s="11" customFormat="1" ht="12.75">
      <c r="A28" s="384" t="s">
        <v>221</v>
      </c>
      <c r="B28" s="381"/>
      <c r="C28" s="381"/>
      <c r="D28" s="381"/>
      <c r="E28" s="381"/>
      <c r="F28" s="381"/>
      <c r="G28" s="381"/>
      <c r="H28" s="381"/>
      <c r="I28" s="381"/>
      <c r="J28" s="381"/>
      <c r="K28" s="381"/>
      <c r="L28" s="381"/>
      <c r="M28" s="381"/>
      <c r="N28" s="381"/>
      <c r="O28" s="381"/>
      <c r="P28" s="381"/>
      <c r="Q28" s="381"/>
      <c r="R28" s="381"/>
      <c r="S28" s="381"/>
      <c r="T28" s="381"/>
      <c r="U28" s="381"/>
      <c r="V28" s="381"/>
      <c r="W28" s="381"/>
    </row>
    <row r="29" spans="1:23" s="10" customFormat="1" ht="19.5" customHeight="1">
      <c r="A29" s="559" t="s">
        <v>45</v>
      </c>
      <c r="B29" s="560"/>
      <c r="C29" s="560"/>
      <c r="D29" s="561"/>
      <c r="E29" s="561"/>
      <c r="F29" s="561"/>
      <c r="G29" s="561"/>
      <c r="H29" s="561"/>
      <c r="I29" s="561"/>
      <c r="J29" s="561"/>
      <c r="K29" s="561"/>
      <c r="L29" s="561"/>
      <c r="M29" s="561"/>
      <c r="N29" s="561"/>
      <c r="O29" s="561"/>
      <c r="P29" s="561"/>
      <c r="Q29" s="561"/>
      <c r="R29" s="561"/>
      <c r="S29" s="561"/>
      <c r="T29" s="561"/>
      <c r="U29" s="561"/>
      <c r="V29" s="561"/>
      <c r="W29" s="561"/>
    </row>
    <row r="30" spans="1:23" s="10" customFormat="1" ht="12.75" customHeight="1">
      <c r="A30" s="343"/>
      <c r="B30" s="344"/>
      <c r="C30" s="344"/>
      <c r="D30" s="344" t="s">
        <v>47</v>
      </c>
      <c r="E30" s="344"/>
      <c r="F30" s="344"/>
      <c r="G30" s="344"/>
      <c r="H30" s="344"/>
      <c r="I30" s="344"/>
      <c r="J30" s="344"/>
      <c r="K30" s="344"/>
      <c r="L30" s="344" t="s">
        <v>48</v>
      </c>
      <c r="M30" s="344"/>
      <c r="N30" s="344"/>
      <c r="O30" s="344"/>
      <c r="P30" s="344"/>
      <c r="Q30" s="344"/>
      <c r="R30" s="344"/>
      <c r="S30" s="344" t="s">
        <v>81</v>
      </c>
      <c r="T30" s="344"/>
      <c r="U30" s="344"/>
      <c r="V30" s="344"/>
      <c r="W30" s="344"/>
    </row>
    <row r="31" spans="1:23" s="10" customFormat="1" ht="12.75">
      <c r="A31" s="352" t="s">
        <v>2</v>
      </c>
      <c r="B31" s="353"/>
      <c r="C31" s="353"/>
      <c r="D31" s="354">
        <f>'1. CONCERTACIÓN'!J33</f>
        <v>0</v>
      </c>
      <c r="E31" s="354"/>
      <c r="F31" s="354"/>
      <c r="G31" s="354"/>
      <c r="H31" s="354"/>
      <c r="I31" s="354"/>
      <c r="J31" s="354"/>
      <c r="K31" s="354"/>
      <c r="L31" s="354">
        <f>+'1. CONCERTACIÓN'!P38</f>
        <v>0</v>
      </c>
      <c r="M31" s="354"/>
      <c r="N31" s="354"/>
      <c r="O31" s="354"/>
      <c r="P31" s="354"/>
      <c r="Q31" s="354"/>
      <c r="R31" s="354"/>
      <c r="S31" s="354">
        <f>'1. CONCERTACIÓN'!Z33</f>
        <v>0</v>
      </c>
      <c r="T31" s="354"/>
      <c r="U31" s="354"/>
      <c r="V31" s="354"/>
      <c r="W31" s="354"/>
    </row>
    <row r="32" spans="1:23" s="10" customFormat="1" ht="12.75" customHeight="1">
      <c r="A32" s="352" t="s">
        <v>44</v>
      </c>
      <c r="B32" s="353"/>
      <c r="C32" s="353"/>
      <c r="D32" s="354">
        <f>'1. CONCERTACIÓN'!J34</f>
        <v>0</v>
      </c>
      <c r="E32" s="354"/>
      <c r="F32" s="354"/>
      <c r="G32" s="354"/>
      <c r="H32" s="354"/>
      <c r="I32" s="354"/>
      <c r="J32" s="354"/>
      <c r="K32" s="354"/>
      <c r="L32" s="354">
        <f>+'1. CONCERTACIÓN'!P39</f>
        <v>0</v>
      </c>
      <c r="M32" s="354"/>
      <c r="N32" s="354"/>
      <c r="O32" s="354"/>
      <c r="P32" s="354"/>
      <c r="Q32" s="354"/>
      <c r="R32" s="354"/>
      <c r="S32" s="354">
        <f>'1. CONCERTACIÓN'!Z34</f>
        <v>0</v>
      </c>
      <c r="T32" s="354"/>
      <c r="U32" s="354"/>
      <c r="V32" s="354"/>
      <c r="W32" s="354"/>
    </row>
    <row r="33" spans="1:23" s="10" customFormat="1" ht="12.75" customHeight="1">
      <c r="A33" s="352" t="s">
        <v>4</v>
      </c>
      <c r="B33" s="353"/>
      <c r="C33" s="353"/>
      <c r="D33" s="354">
        <f>'1. CONCERTACIÓN'!J35</f>
        <v>0</v>
      </c>
      <c r="E33" s="354"/>
      <c r="F33" s="354"/>
      <c r="G33" s="354"/>
      <c r="H33" s="354"/>
      <c r="I33" s="354"/>
      <c r="J33" s="354"/>
      <c r="K33" s="354"/>
      <c r="L33" s="354">
        <f>+'1. CONCERTACIÓN'!P40</f>
        <v>0</v>
      </c>
      <c r="M33" s="354"/>
      <c r="N33" s="354"/>
      <c r="O33" s="354"/>
      <c r="P33" s="354"/>
      <c r="Q33" s="354"/>
      <c r="R33" s="354"/>
      <c r="S33" s="354">
        <f>'1. CONCERTACIÓN'!Z35</f>
        <v>0</v>
      </c>
      <c r="T33" s="354"/>
      <c r="U33" s="354"/>
      <c r="V33" s="354"/>
      <c r="W33" s="354"/>
    </row>
    <row r="34" spans="1:23" s="10" customFormat="1" ht="18.75" customHeight="1">
      <c r="A34" s="352" t="s">
        <v>3</v>
      </c>
      <c r="B34" s="353"/>
      <c r="C34" s="353"/>
      <c r="D34" s="354">
        <f>'1. CONCERTACIÓN'!J36</f>
        <v>0</v>
      </c>
      <c r="E34" s="354"/>
      <c r="F34" s="354"/>
      <c r="G34" s="354"/>
      <c r="H34" s="354"/>
      <c r="I34" s="354"/>
      <c r="J34" s="354"/>
      <c r="K34" s="354"/>
      <c r="L34" s="354">
        <f>+'1. CONCERTACIÓN'!P41</f>
        <v>0</v>
      </c>
      <c r="M34" s="354"/>
      <c r="N34" s="354"/>
      <c r="O34" s="354"/>
      <c r="P34" s="354"/>
      <c r="Q34" s="354"/>
      <c r="R34" s="354"/>
      <c r="S34" s="354">
        <f>'1. CONCERTACIÓN'!Z36</f>
        <v>0</v>
      </c>
      <c r="T34" s="354"/>
      <c r="U34" s="354"/>
      <c r="V34" s="354"/>
      <c r="W34" s="354"/>
    </row>
    <row r="35" spans="1:23" s="10" customFormat="1" ht="25.5" customHeight="1">
      <c r="A35" s="352" t="s">
        <v>6</v>
      </c>
      <c r="B35" s="353"/>
      <c r="C35" s="353"/>
      <c r="D35" s="354"/>
      <c r="E35" s="354"/>
      <c r="F35" s="354"/>
      <c r="G35" s="354"/>
      <c r="H35" s="354"/>
      <c r="I35" s="354"/>
      <c r="J35" s="354"/>
      <c r="K35" s="354"/>
      <c r="L35" s="354"/>
      <c r="M35" s="354"/>
      <c r="N35" s="354"/>
      <c r="O35" s="354"/>
      <c r="P35" s="354"/>
      <c r="Q35" s="354"/>
      <c r="R35" s="354"/>
      <c r="S35" s="354"/>
      <c r="T35" s="354"/>
      <c r="U35" s="354"/>
      <c r="V35" s="354"/>
      <c r="W35" s="354"/>
    </row>
    <row r="36" spans="1:23" s="16" customFormat="1" ht="15" customHeight="1">
      <c r="A36" s="425" t="s">
        <v>127</v>
      </c>
      <c r="B36" s="397"/>
      <c r="C36" s="397"/>
      <c r="D36" s="397"/>
      <c r="E36" s="397"/>
      <c r="F36" s="397"/>
      <c r="G36" s="397"/>
      <c r="H36" s="397"/>
      <c r="I36" s="397"/>
      <c r="J36" s="397"/>
      <c r="K36" s="397"/>
      <c r="L36" s="397"/>
      <c r="M36" s="397"/>
      <c r="N36" s="397"/>
      <c r="O36" s="397"/>
      <c r="P36" s="397"/>
      <c r="Q36" s="397"/>
      <c r="R36" s="397"/>
      <c r="S36" s="397"/>
      <c r="T36" s="397"/>
      <c r="U36" s="397"/>
      <c r="V36" s="397"/>
      <c r="W36" s="397"/>
    </row>
    <row r="37" spans="1:23" s="16" customFormat="1" ht="15" customHeight="1">
      <c r="A37" s="570" t="s">
        <v>7</v>
      </c>
      <c r="B37" s="571"/>
      <c r="C37" s="571"/>
      <c r="D37" s="571"/>
      <c r="E37" s="571"/>
      <c r="F37" s="571"/>
      <c r="G37" s="571"/>
      <c r="H37" s="571"/>
      <c r="I37" s="571"/>
      <c r="J37" s="571"/>
      <c r="K37" s="571"/>
      <c r="L37" s="571"/>
      <c r="M37" s="571"/>
      <c r="N37" s="571"/>
      <c r="O37" s="571"/>
      <c r="P37" s="571"/>
      <c r="Q37" s="571"/>
      <c r="R37" s="571"/>
      <c r="S37" s="571"/>
      <c r="T37" s="571"/>
      <c r="U37" s="571"/>
      <c r="V37" s="571"/>
      <c r="W37" s="571"/>
    </row>
    <row r="38" spans="1:23" s="16" customFormat="1" ht="15" customHeight="1">
      <c r="A38" s="572"/>
      <c r="B38" s="573"/>
      <c r="C38" s="573"/>
      <c r="D38" s="573"/>
      <c r="E38" s="573"/>
      <c r="F38" s="573"/>
      <c r="G38" s="573"/>
      <c r="H38" s="573"/>
      <c r="I38" s="573"/>
      <c r="J38" s="573"/>
      <c r="K38" s="573"/>
      <c r="L38" s="573"/>
      <c r="M38" s="573"/>
      <c r="N38" s="573"/>
      <c r="O38" s="573"/>
      <c r="P38" s="573"/>
      <c r="Q38" s="573"/>
      <c r="R38" s="573"/>
      <c r="S38" s="573"/>
      <c r="T38" s="573"/>
      <c r="U38" s="573"/>
      <c r="V38" s="573"/>
      <c r="W38" s="573"/>
    </row>
    <row r="39" spans="1:23" s="16" customFormat="1" ht="28.5" customHeight="1">
      <c r="A39" s="343" t="s">
        <v>9</v>
      </c>
      <c r="B39" s="344"/>
      <c r="C39" s="344"/>
      <c r="D39" s="344"/>
      <c r="E39" s="344"/>
      <c r="F39" s="344"/>
      <c r="G39" s="344"/>
      <c r="H39" s="344"/>
      <c r="I39" s="86"/>
      <c r="J39" s="555" t="s">
        <v>131</v>
      </c>
      <c r="K39" s="555"/>
      <c r="L39" s="556"/>
      <c r="M39" s="556"/>
      <c r="N39" s="355" t="s">
        <v>12</v>
      </c>
      <c r="O39" s="356"/>
      <c r="P39" s="356"/>
      <c r="Q39" s="356"/>
      <c r="R39" s="356"/>
      <c r="S39" s="50"/>
      <c r="T39" s="62"/>
      <c r="U39" s="92" t="s">
        <v>131</v>
      </c>
      <c r="V39" s="557"/>
      <c r="W39" s="558"/>
    </row>
    <row r="40" spans="1:23" s="23" customFormat="1" ht="12" customHeight="1">
      <c r="A40" s="87"/>
      <c r="C40" s="84"/>
      <c r="D40" s="82"/>
      <c r="E40" s="82"/>
      <c r="F40" s="82"/>
      <c r="G40" s="82"/>
      <c r="H40" s="82"/>
      <c r="I40" s="82"/>
      <c r="J40" s="82"/>
      <c r="K40" s="82"/>
      <c r="L40" s="82"/>
      <c r="M40" s="82"/>
      <c r="N40" s="82"/>
      <c r="O40" s="82"/>
      <c r="P40" s="82"/>
      <c r="Q40" s="82"/>
      <c r="R40" s="82"/>
      <c r="S40" s="82"/>
      <c r="T40" s="82"/>
      <c r="U40" s="82"/>
      <c r="V40" s="82"/>
      <c r="W40" s="91"/>
    </row>
    <row r="41" spans="1:23" s="23" customFormat="1" ht="21" customHeight="1">
      <c r="A41" s="87"/>
      <c r="B41" s="566"/>
      <c r="C41" s="566"/>
      <c r="D41" s="566"/>
      <c r="E41" s="566"/>
      <c r="F41" s="566"/>
      <c r="G41" s="566"/>
      <c r="H41" s="566"/>
      <c r="I41" s="566"/>
      <c r="J41" s="85"/>
      <c r="K41" s="85"/>
      <c r="L41" s="85"/>
      <c r="M41" s="83"/>
      <c r="O41" s="90"/>
      <c r="P41" s="90"/>
      <c r="Q41" s="90"/>
      <c r="R41" s="90"/>
      <c r="S41" s="90"/>
      <c r="T41" s="90"/>
      <c r="U41" s="90"/>
      <c r="V41" s="90"/>
      <c r="W41" s="90"/>
    </row>
    <row r="42" spans="1:23" s="23" customFormat="1" ht="15" customHeight="1">
      <c r="A42" s="87"/>
      <c r="B42" s="567" t="s">
        <v>189</v>
      </c>
      <c r="C42" s="567"/>
      <c r="D42" s="567"/>
      <c r="E42" s="567"/>
      <c r="F42" s="567"/>
      <c r="G42" s="567"/>
      <c r="H42" s="567"/>
      <c r="I42" s="567"/>
      <c r="J42" s="567"/>
      <c r="K42" s="84"/>
      <c r="L42" s="84"/>
      <c r="M42" s="83"/>
      <c r="O42" s="567" t="s">
        <v>189</v>
      </c>
      <c r="P42" s="567"/>
      <c r="Q42" s="567"/>
      <c r="R42" s="567"/>
      <c r="S42" s="567"/>
      <c r="T42" s="567"/>
      <c r="U42" s="567"/>
      <c r="V42" s="567"/>
      <c r="W42" s="567"/>
    </row>
    <row r="43" spans="1:23" s="23" customFormat="1" ht="21" customHeight="1">
      <c r="A43" s="87"/>
      <c r="B43" s="568"/>
      <c r="C43" s="568"/>
      <c r="D43" s="568"/>
      <c r="E43" s="568"/>
      <c r="F43" s="568"/>
      <c r="G43" s="568"/>
      <c r="H43" s="568"/>
      <c r="I43" s="568"/>
      <c r="J43" s="568"/>
      <c r="K43" s="85"/>
      <c r="L43" s="85"/>
      <c r="M43" s="83"/>
      <c r="O43" s="90"/>
      <c r="P43" s="90"/>
      <c r="Q43" s="90"/>
      <c r="R43" s="90"/>
      <c r="S43" s="90"/>
      <c r="T43" s="90"/>
      <c r="U43" s="90"/>
      <c r="V43" s="90"/>
      <c r="W43" s="90"/>
    </row>
    <row r="44" spans="1:23" s="23" customFormat="1" ht="15" customHeight="1">
      <c r="A44" s="87"/>
      <c r="B44" s="566" t="s">
        <v>193</v>
      </c>
      <c r="C44" s="566"/>
      <c r="D44" s="566"/>
      <c r="E44" s="566"/>
      <c r="F44" s="566"/>
      <c r="G44" s="566"/>
      <c r="H44" s="566"/>
      <c r="I44" s="566"/>
      <c r="J44" s="566"/>
      <c r="K44" s="84"/>
      <c r="L44" s="84"/>
      <c r="M44" s="83"/>
      <c r="O44" s="569" t="s">
        <v>193</v>
      </c>
      <c r="P44" s="569"/>
      <c r="Q44" s="569"/>
      <c r="R44" s="569"/>
      <c r="S44" s="569"/>
      <c r="T44" s="569"/>
      <c r="U44" s="569"/>
      <c r="V44" s="569"/>
      <c r="W44" s="569"/>
    </row>
    <row r="45" spans="1:23" s="16" customFormat="1" ht="15" customHeight="1">
      <c r="A45" s="562" t="s">
        <v>128</v>
      </c>
      <c r="B45" s="563"/>
      <c r="C45" s="563"/>
      <c r="D45" s="563"/>
      <c r="E45" s="563"/>
      <c r="F45" s="563"/>
      <c r="G45" s="563"/>
      <c r="H45" s="563"/>
      <c r="I45" s="563"/>
      <c r="J45" s="563"/>
      <c r="K45" s="563"/>
      <c r="L45" s="563"/>
      <c r="M45" s="563"/>
      <c r="N45" s="563"/>
      <c r="O45" s="563"/>
      <c r="P45" s="563"/>
      <c r="Q45" s="563"/>
      <c r="R45" s="563"/>
      <c r="S45" s="563"/>
      <c r="T45" s="563"/>
      <c r="U45" s="563"/>
      <c r="V45" s="563"/>
      <c r="W45" s="563"/>
    </row>
    <row r="46" spans="1:23" s="16" customFormat="1" ht="54.75" customHeight="1" thickBot="1">
      <c r="A46" s="564"/>
      <c r="B46" s="565"/>
      <c r="C46" s="565"/>
      <c r="D46" s="565"/>
      <c r="E46" s="565"/>
      <c r="F46" s="565"/>
      <c r="G46" s="565"/>
      <c r="H46" s="565"/>
      <c r="I46" s="565"/>
      <c r="J46" s="565"/>
      <c r="K46" s="565"/>
      <c r="L46" s="565"/>
      <c r="M46" s="565"/>
      <c r="N46" s="565"/>
      <c r="O46" s="565"/>
      <c r="P46" s="565"/>
      <c r="Q46" s="565"/>
      <c r="R46" s="565"/>
      <c r="S46" s="565"/>
      <c r="T46" s="565"/>
      <c r="U46" s="565"/>
      <c r="V46" s="565"/>
      <c r="W46" s="565"/>
    </row>
    <row r="47" spans="1:23" ht="18">
      <c r="A47" s="429" t="s">
        <v>138</v>
      </c>
      <c r="B47" s="430"/>
      <c r="C47" s="430"/>
      <c r="D47" s="430"/>
      <c r="E47" s="430"/>
      <c r="F47" s="430"/>
      <c r="G47" s="430"/>
      <c r="H47" s="430"/>
      <c r="I47" s="430"/>
      <c r="J47" s="430"/>
      <c r="K47" s="430"/>
      <c r="L47" s="430"/>
      <c r="M47" s="430"/>
      <c r="N47" s="431"/>
      <c r="O47" s="431"/>
      <c r="P47" s="430"/>
      <c r="Q47" s="430"/>
      <c r="R47" s="430"/>
      <c r="S47" s="432"/>
    </row>
    <row r="48" spans="1:23">
      <c r="A48" s="436" t="s">
        <v>139</v>
      </c>
      <c r="B48" s="437"/>
      <c r="C48" s="437"/>
      <c r="D48" s="438"/>
      <c r="E48" s="445" t="s">
        <v>140</v>
      </c>
      <c r="F48" s="437"/>
      <c r="G48" s="437"/>
      <c r="H48" s="437"/>
      <c r="I48" s="438"/>
      <c r="J48" s="445" t="s">
        <v>141</v>
      </c>
      <c r="K48" s="438"/>
      <c r="L48" s="448" t="s">
        <v>145</v>
      </c>
      <c r="M48" s="449"/>
      <c r="N48" s="449"/>
      <c r="O48" s="449"/>
      <c r="P48" s="449"/>
      <c r="Q48" s="449"/>
      <c r="R48" s="449"/>
      <c r="S48" s="450"/>
    </row>
    <row r="49" spans="1:19">
      <c r="A49" s="439"/>
      <c r="B49" s="440"/>
      <c r="C49" s="440"/>
      <c r="D49" s="441"/>
      <c r="E49" s="446"/>
      <c r="F49" s="440"/>
      <c r="G49" s="440"/>
      <c r="H49" s="440"/>
      <c r="I49" s="441"/>
      <c r="J49" s="446"/>
      <c r="K49" s="441"/>
      <c r="L49" s="451"/>
      <c r="M49" s="452"/>
      <c r="N49" s="452"/>
      <c r="O49" s="452"/>
      <c r="P49" s="452"/>
      <c r="Q49" s="452"/>
      <c r="R49" s="452"/>
      <c r="S49" s="453"/>
    </row>
    <row r="50" spans="1:19">
      <c r="A50" s="439"/>
      <c r="B50" s="440"/>
      <c r="C50" s="440"/>
      <c r="D50" s="441"/>
      <c r="E50" s="446"/>
      <c r="F50" s="440"/>
      <c r="G50" s="440"/>
      <c r="H50" s="440"/>
      <c r="I50" s="441"/>
      <c r="J50" s="446"/>
      <c r="K50" s="441"/>
      <c r="L50" s="268" t="s">
        <v>224</v>
      </c>
      <c r="M50" s="268"/>
      <c r="N50" s="268"/>
      <c r="O50" s="268"/>
      <c r="P50" s="268" t="s">
        <v>225</v>
      </c>
      <c r="Q50" s="268"/>
      <c r="R50" s="268"/>
      <c r="S50" s="454"/>
    </row>
    <row r="51" spans="1:19" ht="36" customHeight="1">
      <c r="A51" s="442"/>
      <c r="B51" s="443"/>
      <c r="C51" s="443"/>
      <c r="D51" s="444"/>
      <c r="E51" s="447"/>
      <c r="F51" s="443"/>
      <c r="G51" s="443"/>
      <c r="H51" s="443"/>
      <c r="I51" s="444"/>
      <c r="J51" s="447"/>
      <c r="K51" s="444"/>
      <c r="L51" s="455" t="s">
        <v>148</v>
      </c>
      <c r="M51" s="456"/>
      <c r="N51" s="457" t="s">
        <v>149</v>
      </c>
      <c r="O51" s="458"/>
      <c r="P51" s="455" t="s">
        <v>148</v>
      </c>
      <c r="Q51" s="456"/>
      <c r="R51" s="457" t="s">
        <v>149</v>
      </c>
      <c r="S51" s="459"/>
    </row>
    <row r="52" spans="1:19">
      <c r="A52" s="473">
        <f>'[2]F2. COMP. LAB Y COM COMPOR'!A35</f>
        <v>0</v>
      </c>
      <c r="B52" s="474"/>
      <c r="C52" s="474"/>
      <c r="D52" s="475"/>
      <c r="E52" s="479">
        <f>'[2]F2. COMP. LAB Y COM COMPOR'!H35</f>
        <v>0</v>
      </c>
      <c r="F52" s="480"/>
      <c r="G52" s="480"/>
      <c r="H52" s="480"/>
      <c r="I52" s="481"/>
      <c r="J52" s="466">
        <f>'[2]F2. COMP. LAB Y COM COMPOR'!Q35</f>
        <v>0</v>
      </c>
      <c r="K52" s="467"/>
      <c r="L52" s="470"/>
      <c r="M52" s="470"/>
      <c r="N52" s="460">
        <f>$J52*L52</f>
        <v>0</v>
      </c>
      <c r="O52" s="471"/>
      <c r="P52" s="470"/>
      <c r="Q52" s="470"/>
      <c r="R52" s="460">
        <f>$J52*P52</f>
        <v>0</v>
      </c>
      <c r="S52" s="461"/>
    </row>
    <row r="53" spans="1:19">
      <c r="A53" s="476"/>
      <c r="B53" s="477"/>
      <c r="C53" s="477"/>
      <c r="D53" s="478"/>
      <c r="E53" s="482"/>
      <c r="F53" s="483"/>
      <c r="G53" s="483"/>
      <c r="H53" s="483"/>
      <c r="I53" s="484"/>
      <c r="J53" s="468"/>
      <c r="K53" s="469"/>
      <c r="L53" s="470"/>
      <c r="M53" s="470"/>
      <c r="N53" s="462"/>
      <c r="O53" s="472"/>
      <c r="P53" s="470"/>
      <c r="Q53" s="470"/>
      <c r="R53" s="462"/>
      <c r="S53" s="463"/>
    </row>
    <row r="54" spans="1:19">
      <c r="A54" s="464">
        <f>'[2]F2. COMP. LAB Y COM COMPOR'!A37</f>
        <v>0</v>
      </c>
      <c r="B54" s="465"/>
      <c r="C54" s="465"/>
      <c r="D54" s="465"/>
      <c r="E54" s="465">
        <f>'[2]F2. COMP. LAB Y COM COMPOR'!$H$38</f>
        <v>0</v>
      </c>
      <c r="F54" s="465"/>
      <c r="G54" s="465"/>
      <c r="H54" s="465"/>
      <c r="I54" s="465"/>
      <c r="J54" s="466">
        <f>'[2]F2. COMP. LAB Y COM COMPOR'!Q37</f>
        <v>0</v>
      </c>
      <c r="K54" s="467"/>
      <c r="L54" s="470"/>
      <c r="M54" s="470"/>
      <c r="N54" s="460">
        <f>J54*L54</f>
        <v>0</v>
      </c>
      <c r="O54" s="471"/>
      <c r="P54" s="470"/>
      <c r="Q54" s="470"/>
      <c r="R54" s="460">
        <f>$J54*P54</f>
        <v>0</v>
      </c>
      <c r="S54" s="461"/>
    </row>
    <row r="55" spans="1:19">
      <c r="A55" s="464"/>
      <c r="B55" s="465"/>
      <c r="C55" s="465"/>
      <c r="D55" s="465"/>
      <c r="E55" s="465"/>
      <c r="F55" s="465"/>
      <c r="G55" s="465"/>
      <c r="H55" s="465"/>
      <c r="I55" s="465"/>
      <c r="J55" s="468"/>
      <c r="K55" s="469"/>
      <c r="L55" s="470"/>
      <c r="M55" s="470"/>
      <c r="N55" s="462"/>
      <c r="O55" s="472"/>
      <c r="P55" s="470"/>
      <c r="Q55" s="470"/>
      <c r="R55" s="462"/>
      <c r="S55" s="463"/>
    </row>
    <row r="56" spans="1:19">
      <c r="A56" s="464">
        <f>'[2]F2. COMP. LAB Y COM COMPOR'!A39</f>
        <v>0</v>
      </c>
      <c r="B56" s="465"/>
      <c r="C56" s="465"/>
      <c r="D56" s="465"/>
      <c r="E56" s="465">
        <f>'[2]F2. COMP. LAB Y COM COMPOR'!$H$40</f>
        <v>0</v>
      </c>
      <c r="F56" s="465"/>
      <c r="G56" s="465"/>
      <c r="H56" s="465"/>
      <c r="I56" s="465"/>
      <c r="J56" s="466">
        <f>'[2]F2. COMP. LAB Y COM COMPOR'!Q39</f>
        <v>0</v>
      </c>
      <c r="K56" s="467"/>
      <c r="L56" s="470"/>
      <c r="M56" s="470"/>
      <c r="N56" s="460">
        <f>J56*L56</f>
        <v>0</v>
      </c>
      <c r="O56" s="471"/>
      <c r="P56" s="470"/>
      <c r="Q56" s="470"/>
      <c r="R56" s="460">
        <f>$J56*P56</f>
        <v>0</v>
      </c>
      <c r="S56" s="461"/>
    </row>
    <row r="57" spans="1:19">
      <c r="A57" s="464"/>
      <c r="B57" s="465"/>
      <c r="C57" s="465"/>
      <c r="D57" s="465"/>
      <c r="E57" s="465"/>
      <c r="F57" s="465"/>
      <c r="G57" s="465"/>
      <c r="H57" s="465"/>
      <c r="I57" s="465"/>
      <c r="J57" s="468"/>
      <c r="K57" s="469"/>
      <c r="L57" s="470"/>
      <c r="M57" s="470"/>
      <c r="N57" s="462"/>
      <c r="O57" s="472"/>
      <c r="P57" s="470"/>
      <c r="Q57" s="470"/>
      <c r="R57" s="462"/>
      <c r="S57" s="463"/>
    </row>
    <row r="58" spans="1:19">
      <c r="A58" s="464">
        <f>'[2]F2. COMP. LAB Y COM COMPOR'!A41</f>
        <v>0</v>
      </c>
      <c r="B58" s="465"/>
      <c r="C58" s="465"/>
      <c r="D58" s="465"/>
      <c r="E58" s="465">
        <f>'[2]F2. COMP. LAB Y COM COMPOR'!$H$42</f>
        <v>0</v>
      </c>
      <c r="F58" s="465"/>
      <c r="G58" s="465"/>
      <c r="H58" s="465"/>
      <c r="I58" s="465"/>
      <c r="J58" s="466">
        <f>'[2]F2. COMP. LAB Y COM COMPOR'!Q41</f>
        <v>0</v>
      </c>
      <c r="K58" s="467"/>
      <c r="L58" s="470"/>
      <c r="M58" s="470"/>
      <c r="N58" s="460">
        <f>J58*L58</f>
        <v>0</v>
      </c>
      <c r="O58" s="471"/>
      <c r="P58" s="470"/>
      <c r="Q58" s="470"/>
      <c r="R58" s="460">
        <f>$J58*P58</f>
        <v>0</v>
      </c>
      <c r="S58" s="461"/>
    </row>
    <row r="59" spans="1:19">
      <c r="A59" s="464"/>
      <c r="B59" s="465"/>
      <c r="C59" s="465"/>
      <c r="D59" s="465"/>
      <c r="E59" s="465"/>
      <c r="F59" s="465"/>
      <c r="G59" s="465"/>
      <c r="H59" s="465"/>
      <c r="I59" s="465"/>
      <c r="J59" s="468"/>
      <c r="K59" s="469"/>
      <c r="L59" s="470"/>
      <c r="M59" s="470"/>
      <c r="N59" s="462"/>
      <c r="O59" s="472"/>
      <c r="P59" s="470"/>
      <c r="Q59" s="470"/>
      <c r="R59" s="462"/>
      <c r="S59" s="463"/>
    </row>
    <row r="60" spans="1:19">
      <c r="A60" s="485">
        <f>'[2]F2. COMP. LAB Y COM COMPOR'!A43</f>
        <v>0</v>
      </c>
      <c r="B60" s="480"/>
      <c r="C60" s="480"/>
      <c r="D60" s="481"/>
      <c r="E60" s="479">
        <f>'[2]F2. COMP. LAB Y COM COMPOR'!$H$44</f>
        <v>0</v>
      </c>
      <c r="F60" s="480"/>
      <c r="G60" s="480"/>
      <c r="H60" s="480"/>
      <c r="I60" s="481"/>
      <c r="J60" s="466">
        <f>'[2]F2. COMP. LAB Y COM COMPOR'!Q43</f>
        <v>0</v>
      </c>
      <c r="K60" s="467"/>
      <c r="L60" s="470"/>
      <c r="M60" s="470"/>
      <c r="N60" s="460">
        <f>J60*L60</f>
        <v>0</v>
      </c>
      <c r="O60" s="471"/>
      <c r="P60" s="470"/>
      <c r="Q60" s="470"/>
      <c r="R60" s="460">
        <f>$J60*P60</f>
        <v>0</v>
      </c>
      <c r="S60" s="461"/>
    </row>
    <row r="61" spans="1:19">
      <c r="A61" s="486"/>
      <c r="B61" s="483"/>
      <c r="C61" s="483"/>
      <c r="D61" s="484"/>
      <c r="E61" s="482"/>
      <c r="F61" s="483"/>
      <c r="G61" s="483"/>
      <c r="H61" s="483"/>
      <c r="I61" s="484"/>
      <c r="J61" s="468"/>
      <c r="K61" s="469"/>
      <c r="L61" s="470"/>
      <c r="M61" s="470"/>
      <c r="N61" s="462"/>
      <c r="O61" s="472"/>
      <c r="P61" s="470"/>
      <c r="Q61" s="470"/>
      <c r="R61" s="462"/>
      <c r="S61" s="463"/>
    </row>
    <row r="62" spans="1:19" ht="21">
      <c r="A62" s="487" t="s">
        <v>226</v>
      </c>
      <c r="B62" s="488"/>
      <c r="C62" s="488"/>
      <c r="D62" s="488"/>
      <c r="E62" s="488"/>
      <c r="F62" s="488"/>
      <c r="G62" s="488"/>
      <c r="H62" s="488"/>
      <c r="I62" s="489"/>
      <c r="J62" s="490">
        <f>SUM(J52:K61)</f>
        <v>0</v>
      </c>
      <c r="K62" s="490"/>
      <c r="L62" s="491" t="s">
        <v>151</v>
      </c>
      <c r="M62" s="491"/>
      <c r="N62" s="491"/>
      <c r="O62" s="95">
        <f>IF(O63&gt;0,"",SUMIF(N52:O61,"&lt;100",N52:O61))</f>
        <v>0</v>
      </c>
      <c r="P62" s="491" t="s">
        <v>151</v>
      </c>
      <c r="Q62" s="491"/>
      <c r="R62" s="491"/>
      <c r="S62" s="95">
        <f>IF(S63&gt;0,"",SUMIF(R52:S61,"&lt;100",R52:S61))</f>
        <v>0</v>
      </c>
    </row>
    <row r="63" spans="1:19" ht="18.75">
      <c r="A63" s="492" t="s">
        <v>227</v>
      </c>
      <c r="B63" s="493"/>
      <c r="C63" s="493"/>
      <c r="D63" s="493"/>
      <c r="E63" s="493"/>
      <c r="F63" s="493"/>
      <c r="G63" s="493"/>
      <c r="H63" s="493"/>
      <c r="I63" s="493"/>
      <c r="J63" s="493"/>
      <c r="K63" s="494"/>
      <c r="L63" s="491" t="s">
        <v>228</v>
      </c>
      <c r="M63" s="491"/>
      <c r="N63" s="491"/>
      <c r="O63" s="96">
        <f>+'[2]F8. EVA. EVENTUAL (Semestre 1)'!K44</f>
        <v>0</v>
      </c>
      <c r="P63" s="491" t="s">
        <v>229</v>
      </c>
      <c r="Q63" s="491"/>
      <c r="R63" s="491"/>
      <c r="S63" s="97">
        <f>+'[2]F8. EVA. EVENTUAL (Semestre 2)'!K44</f>
        <v>0</v>
      </c>
    </row>
    <row r="64" spans="1:19" ht="15.75">
      <c r="A64" s="495" t="s">
        <v>154</v>
      </c>
      <c r="B64" s="496"/>
      <c r="C64" s="496"/>
      <c r="D64" s="496"/>
      <c r="E64" s="496"/>
      <c r="F64" s="496"/>
      <c r="G64" s="496"/>
      <c r="H64" s="496"/>
      <c r="I64" s="496"/>
      <c r="J64" s="496"/>
      <c r="K64" s="496"/>
      <c r="L64" s="497" t="s">
        <v>230</v>
      </c>
      <c r="M64" s="498"/>
      <c r="N64" s="498"/>
      <c r="O64" s="498"/>
      <c r="P64" s="498"/>
      <c r="Q64" s="498"/>
      <c r="R64" s="498"/>
      <c r="S64" s="499"/>
    </row>
    <row r="65" spans="1:19" ht="18">
      <c r="A65" s="495"/>
      <c r="B65" s="496"/>
      <c r="C65" s="496"/>
      <c r="D65" s="496"/>
      <c r="E65" s="496"/>
      <c r="F65" s="496"/>
      <c r="G65" s="496"/>
      <c r="H65" s="496"/>
      <c r="I65" s="496"/>
      <c r="J65" s="496"/>
      <c r="K65" s="496"/>
      <c r="L65" s="500">
        <f>O62*40</f>
        <v>0</v>
      </c>
      <c r="M65" s="500"/>
      <c r="N65" s="500"/>
      <c r="O65" s="500"/>
      <c r="P65" s="500">
        <f>S62*40</f>
        <v>0</v>
      </c>
      <c r="Q65" s="500"/>
      <c r="R65" s="500"/>
      <c r="S65" s="501"/>
    </row>
    <row r="66" spans="1:19">
      <c r="A66" s="502" t="s">
        <v>231</v>
      </c>
      <c r="B66" s="503"/>
      <c r="C66" s="503"/>
      <c r="D66" s="503"/>
      <c r="E66" s="503"/>
      <c r="F66" s="503"/>
      <c r="G66" s="503"/>
      <c r="H66" s="503"/>
      <c r="I66" s="503"/>
      <c r="J66" s="503"/>
      <c r="K66" s="503"/>
      <c r="L66" s="505" t="s">
        <v>157</v>
      </c>
      <c r="M66" s="505"/>
      <c r="N66" s="505"/>
      <c r="O66" s="506">
        <f>(IF(O62="",O63,O62)+IF(S62="",S63,S62))/2</f>
        <v>0</v>
      </c>
      <c r="P66" s="505" t="s">
        <v>232</v>
      </c>
      <c r="Q66" s="505"/>
      <c r="R66" s="505"/>
      <c r="S66" s="506">
        <f>+O66*80%</f>
        <v>0</v>
      </c>
    </row>
    <row r="67" spans="1:19">
      <c r="A67" s="502"/>
      <c r="B67" s="503"/>
      <c r="C67" s="503"/>
      <c r="D67" s="503"/>
      <c r="E67" s="503"/>
      <c r="F67" s="503"/>
      <c r="G67" s="503"/>
      <c r="H67" s="503"/>
      <c r="I67" s="503"/>
      <c r="J67" s="504"/>
      <c r="K67" s="504"/>
      <c r="L67" s="505"/>
      <c r="M67" s="505"/>
      <c r="N67" s="505"/>
      <c r="O67" s="507"/>
      <c r="P67" s="505"/>
      <c r="Q67" s="505"/>
      <c r="R67" s="505"/>
      <c r="S67" s="507"/>
    </row>
    <row r="68" spans="1:19" ht="15.75">
      <c r="A68" s="508" t="s">
        <v>144</v>
      </c>
      <c r="B68" s="509"/>
      <c r="C68" s="509"/>
      <c r="D68" s="509"/>
      <c r="E68" s="509"/>
      <c r="F68" s="509"/>
      <c r="G68" s="509"/>
      <c r="H68" s="509"/>
      <c r="I68" s="509"/>
      <c r="J68" s="510" t="s">
        <v>233</v>
      </c>
      <c r="K68" s="511"/>
      <c r="L68" s="516" t="s">
        <v>234</v>
      </c>
      <c r="M68" s="516"/>
      <c r="N68" s="516"/>
      <c r="O68" s="516"/>
      <c r="P68" s="516"/>
      <c r="Q68" s="516"/>
      <c r="R68" s="516"/>
      <c r="S68" s="517"/>
    </row>
    <row r="69" spans="1:19">
      <c r="A69" s="518" t="s">
        <v>161</v>
      </c>
      <c r="B69" s="519"/>
      <c r="C69" s="519"/>
      <c r="D69" s="519"/>
      <c r="E69" s="519"/>
      <c r="F69" s="520" t="s">
        <v>235</v>
      </c>
      <c r="G69" s="520"/>
      <c r="H69" s="520" t="s">
        <v>236</v>
      </c>
      <c r="I69" s="520"/>
      <c r="J69" s="512"/>
      <c r="K69" s="513"/>
      <c r="L69" s="521" t="s">
        <v>237</v>
      </c>
      <c r="M69" s="522"/>
      <c r="N69" s="522"/>
      <c r="O69" s="523"/>
      <c r="P69" s="527"/>
      <c r="Q69" s="527"/>
      <c r="R69" s="527"/>
      <c r="S69" s="528"/>
    </row>
    <row r="70" spans="1:19" ht="15.75">
      <c r="A70" s="94" t="s">
        <v>164</v>
      </c>
      <c r="B70" s="529" t="str">
        <f>'[2]F2. COMP. LAB Y COM COMPOR'!B49</f>
        <v>COMPETENCIA</v>
      </c>
      <c r="C70" s="529"/>
      <c r="D70" s="529"/>
      <c r="E70" s="529"/>
      <c r="F70" s="530" t="str">
        <f>'[2]F4. CALF. COM. COMPORT.'!N31</f>
        <v>BAJO</v>
      </c>
      <c r="G70" s="530"/>
      <c r="H70" s="530"/>
      <c r="I70" s="530"/>
      <c r="J70" s="512"/>
      <c r="K70" s="513"/>
      <c r="L70" s="524"/>
      <c r="M70" s="525"/>
      <c r="N70" s="525"/>
      <c r="O70" s="526"/>
      <c r="P70" s="527"/>
      <c r="Q70" s="527"/>
      <c r="R70" s="527"/>
      <c r="S70" s="528"/>
    </row>
    <row r="71" spans="1:19" ht="15.75">
      <c r="A71" s="94" t="s">
        <v>134</v>
      </c>
      <c r="B71" s="529">
        <f>'[2]F2. COMP. LAB Y COM COMPOR'!B51</f>
        <v>0</v>
      </c>
      <c r="C71" s="529"/>
      <c r="D71" s="529"/>
      <c r="E71" s="529"/>
      <c r="F71" s="530">
        <f>'[2]F4. CALF. COM. COMPORT.'!N33</f>
        <v>0</v>
      </c>
      <c r="G71" s="530"/>
      <c r="H71" s="530"/>
      <c r="I71" s="530"/>
      <c r="J71" s="512"/>
      <c r="K71" s="513"/>
      <c r="L71" s="531" t="s">
        <v>234</v>
      </c>
      <c r="M71" s="532"/>
      <c r="N71" s="532"/>
      <c r="O71" s="532"/>
      <c r="P71" s="532"/>
      <c r="Q71" s="532"/>
      <c r="R71" s="532"/>
      <c r="S71" s="533"/>
    </row>
    <row r="72" spans="1:19" ht="15.75">
      <c r="A72" s="94" t="s">
        <v>136</v>
      </c>
      <c r="B72" s="529">
        <f>'[2]F2. COMP. LAB Y COM COMPOR'!B53</f>
        <v>0</v>
      </c>
      <c r="C72" s="529"/>
      <c r="D72" s="529"/>
      <c r="E72" s="529"/>
      <c r="F72" s="530">
        <f>'[2]F4. CALF. COM. COMPORT.'!N35</f>
        <v>0</v>
      </c>
      <c r="G72" s="530"/>
      <c r="H72" s="530"/>
      <c r="I72" s="530"/>
      <c r="J72" s="512"/>
      <c r="K72" s="513"/>
      <c r="L72" s="534"/>
      <c r="M72" s="535"/>
      <c r="N72" s="535"/>
      <c r="O72" s="535"/>
      <c r="P72" s="535"/>
      <c r="Q72" s="535"/>
      <c r="R72" s="535"/>
      <c r="S72" s="536"/>
    </row>
    <row r="73" spans="1:19" ht="15.75">
      <c r="A73" s="94" t="s">
        <v>167</v>
      </c>
      <c r="B73" s="529">
        <f>'[2]F2. COMP. LAB Y COM COMPOR'!B55</f>
        <v>0</v>
      </c>
      <c r="C73" s="529"/>
      <c r="D73" s="529"/>
      <c r="E73" s="529"/>
      <c r="F73" s="530">
        <f>'[2]F4. CALF. COM. COMPORT.'!N37</f>
        <v>0</v>
      </c>
      <c r="G73" s="530"/>
      <c r="H73" s="530"/>
      <c r="I73" s="530"/>
      <c r="J73" s="514"/>
      <c r="K73" s="515"/>
      <c r="L73" s="537" t="s">
        <v>165</v>
      </c>
      <c r="M73" s="537"/>
      <c r="N73" s="537"/>
      <c r="O73" s="537"/>
      <c r="P73" s="537" t="s">
        <v>166</v>
      </c>
      <c r="Q73" s="537"/>
      <c r="R73" s="537"/>
      <c r="S73" s="538"/>
    </row>
    <row r="74" spans="1:19" ht="23.25">
      <c r="A74" s="539" t="s">
        <v>238</v>
      </c>
      <c r="B74" s="539"/>
      <c r="C74" s="539"/>
      <c r="D74" s="539"/>
      <c r="E74" s="539"/>
      <c r="F74" s="540">
        <f>'[2]F4. CALF. COM. COMPORT.'!N40</f>
        <v>0</v>
      </c>
      <c r="G74" s="540"/>
      <c r="H74" s="540">
        <f>'[2]F4. CALF. COM. COMPORT.'!O40</f>
        <v>0</v>
      </c>
      <c r="I74" s="540"/>
      <c r="J74" s="512"/>
      <c r="K74" s="513"/>
      <c r="L74" s="541" t="e">
        <f>(+#REF!+S$67+P$70)</f>
        <v>#REF!</v>
      </c>
      <c r="M74" s="542"/>
      <c r="N74" s="542"/>
      <c r="O74" s="543"/>
      <c r="P74" s="547" t="str">
        <f>IF(AND(OR(SUM(N52:O61)&gt;0,O63&gt;1)=TRUE,OR(SUM(R52:S61)&gt;0,S63&gt;1)=TRUE)=TRUE,IFERROR(VLOOKUP(L74,[2]Hoja4!AA2:AB989,2),0),"NO APLICA CALIFICACION")</f>
        <v>NO APLICA CALIFICACION</v>
      </c>
      <c r="Q74" s="548"/>
      <c r="R74" s="548"/>
      <c r="S74" s="549"/>
    </row>
    <row r="75" spans="1:19" ht="15.75">
      <c r="A75" s="539" t="s">
        <v>227</v>
      </c>
      <c r="B75" s="539"/>
      <c r="C75" s="539"/>
      <c r="D75" s="539"/>
      <c r="E75" s="539"/>
      <c r="F75" s="540">
        <f>+'[2]F8. EVA. EVENTUAL (Semestre 1)'!M58</f>
        <v>0.16666666666666666</v>
      </c>
      <c r="G75" s="540"/>
      <c r="H75" s="540">
        <f>+'[2]F8. EVA. EVENTUAL (Semestre 2)'!M58</f>
        <v>0</v>
      </c>
      <c r="I75" s="540"/>
      <c r="J75" s="512"/>
      <c r="K75" s="513"/>
      <c r="L75" s="544" t="s">
        <v>169</v>
      </c>
      <c r="M75" s="544"/>
      <c r="N75" s="544"/>
      <c r="O75" s="544"/>
      <c r="P75" s="544"/>
      <c r="Q75" s="544"/>
      <c r="R75" s="544"/>
      <c r="S75" s="544"/>
    </row>
    <row r="76" spans="1:19" ht="18">
      <c r="A76" s="545" t="s">
        <v>172</v>
      </c>
      <c r="B76" s="545"/>
      <c r="C76" s="545"/>
      <c r="D76" s="545"/>
      <c r="E76" s="545"/>
      <c r="F76" s="546">
        <f>(IF(F75=0,F74,F75)+IF(H75=0,H74,H75))/2</f>
        <v>8.3333333333333329E-2</v>
      </c>
      <c r="G76" s="546"/>
      <c r="H76" s="546"/>
      <c r="I76" s="546"/>
      <c r="J76" s="512"/>
      <c r="K76" s="513"/>
      <c r="L76" s="544"/>
      <c r="M76" s="544"/>
      <c r="N76" s="544"/>
      <c r="O76" s="544"/>
      <c r="P76" s="544"/>
      <c r="Q76" s="544"/>
      <c r="R76" s="544"/>
      <c r="S76" s="544"/>
    </row>
  </sheetData>
  <mergeCells count="248">
    <mergeCell ref="A45:W45"/>
    <mergeCell ref="A46:W46"/>
    <mergeCell ref="A5:L5"/>
    <mergeCell ref="B41:I41"/>
    <mergeCell ref="B42:J42"/>
    <mergeCell ref="O42:W42"/>
    <mergeCell ref="B43:J43"/>
    <mergeCell ref="B44:J44"/>
    <mergeCell ref="O44:W44"/>
    <mergeCell ref="A36:W36"/>
    <mergeCell ref="A34:C34"/>
    <mergeCell ref="D34:K34"/>
    <mergeCell ref="L34:R34"/>
    <mergeCell ref="S34:W34"/>
    <mergeCell ref="A35:C35"/>
    <mergeCell ref="D35:K35"/>
    <mergeCell ref="L35:R35"/>
    <mergeCell ref="S35:W35"/>
    <mergeCell ref="A37:W38"/>
    <mergeCell ref="A31:C31"/>
    <mergeCell ref="D31:K31"/>
    <mergeCell ref="L31:R31"/>
    <mergeCell ref="S31:W31"/>
    <mergeCell ref="A32:C32"/>
    <mergeCell ref="D32:K32"/>
    <mergeCell ref="L32:R32"/>
    <mergeCell ref="S32:W32"/>
    <mergeCell ref="A39:H39"/>
    <mergeCell ref="J39:K39"/>
    <mergeCell ref="L39:M39"/>
    <mergeCell ref="N39:R39"/>
    <mergeCell ref="V39:W39"/>
    <mergeCell ref="F26:H27"/>
    <mergeCell ref="I26:L27"/>
    <mergeCell ref="M26:R27"/>
    <mergeCell ref="S26:W27"/>
    <mergeCell ref="A28:W28"/>
    <mergeCell ref="A29:C29"/>
    <mergeCell ref="D29:W29"/>
    <mergeCell ref="A30:C30"/>
    <mergeCell ref="D30:K30"/>
    <mergeCell ref="L30:R30"/>
    <mergeCell ref="S30:W30"/>
    <mergeCell ref="B73:E73"/>
    <mergeCell ref="F73:G73"/>
    <mergeCell ref="H73:I73"/>
    <mergeCell ref="L73:O73"/>
    <mergeCell ref="R22:S22"/>
    <mergeCell ref="T22:V22"/>
    <mergeCell ref="T20:V20"/>
    <mergeCell ref="A21:B21"/>
    <mergeCell ref="C21:E21"/>
    <mergeCell ref="F21:J21"/>
    <mergeCell ref="K21:M21"/>
    <mergeCell ref="N21:O21"/>
    <mergeCell ref="P21:Q21"/>
    <mergeCell ref="R21:S21"/>
    <mergeCell ref="A22:B22"/>
    <mergeCell ref="C22:E22"/>
    <mergeCell ref="F22:J22"/>
    <mergeCell ref="K22:M22"/>
    <mergeCell ref="N22:O22"/>
    <mergeCell ref="P22:Q22"/>
    <mergeCell ref="A23:J23"/>
    <mergeCell ref="K23:O23"/>
    <mergeCell ref="P23:Q23"/>
    <mergeCell ref="R23:V23"/>
    <mergeCell ref="A74:E74"/>
    <mergeCell ref="F74:G74"/>
    <mergeCell ref="H74:I74"/>
    <mergeCell ref="J74:K76"/>
    <mergeCell ref="L74:O74"/>
    <mergeCell ref="A75:E75"/>
    <mergeCell ref="F75:G75"/>
    <mergeCell ref="H75:I75"/>
    <mergeCell ref="L75:S76"/>
    <mergeCell ref="A76:E76"/>
    <mergeCell ref="F76:I76"/>
    <mergeCell ref="P74:S74"/>
    <mergeCell ref="A66:K67"/>
    <mergeCell ref="L66:N67"/>
    <mergeCell ref="O66:O67"/>
    <mergeCell ref="P66:R67"/>
    <mergeCell ref="S66:S67"/>
    <mergeCell ref="A68:I68"/>
    <mergeCell ref="J68:K73"/>
    <mergeCell ref="L68:S68"/>
    <mergeCell ref="A69:E69"/>
    <mergeCell ref="F69:G69"/>
    <mergeCell ref="H69:I69"/>
    <mergeCell ref="L69:O70"/>
    <mergeCell ref="P69:S70"/>
    <mergeCell ref="B70:E70"/>
    <mergeCell ref="F70:G70"/>
    <mergeCell ref="H70:I70"/>
    <mergeCell ref="B71:E71"/>
    <mergeCell ref="F71:G71"/>
    <mergeCell ref="H71:I71"/>
    <mergeCell ref="L71:S72"/>
    <mergeCell ref="B72:E72"/>
    <mergeCell ref="F72:G72"/>
    <mergeCell ref="H72:I72"/>
    <mergeCell ref="P73:S73"/>
    <mergeCell ref="A62:I62"/>
    <mergeCell ref="J62:K62"/>
    <mergeCell ref="L62:N62"/>
    <mergeCell ref="P62:R62"/>
    <mergeCell ref="A63:K63"/>
    <mergeCell ref="L63:N63"/>
    <mergeCell ref="P63:R63"/>
    <mergeCell ref="A64:K65"/>
    <mergeCell ref="L64:S64"/>
    <mergeCell ref="L65:O65"/>
    <mergeCell ref="P65:S65"/>
    <mergeCell ref="A60:D61"/>
    <mergeCell ref="E60:I61"/>
    <mergeCell ref="J60:K61"/>
    <mergeCell ref="L60:M61"/>
    <mergeCell ref="N60:O61"/>
    <mergeCell ref="P60:Q61"/>
    <mergeCell ref="R60:S61"/>
    <mergeCell ref="A58:D59"/>
    <mergeCell ref="E58:I59"/>
    <mergeCell ref="J58:K59"/>
    <mergeCell ref="L58:M59"/>
    <mergeCell ref="N58:O59"/>
    <mergeCell ref="P58:Q59"/>
    <mergeCell ref="R54:S55"/>
    <mergeCell ref="A56:D57"/>
    <mergeCell ref="E56:I57"/>
    <mergeCell ref="J56:K57"/>
    <mergeCell ref="L56:M57"/>
    <mergeCell ref="N56:O57"/>
    <mergeCell ref="R58:S59"/>
    <mergeCell ref="A52:D53"/>
    <mergeCell ref="E52:I53"/>
    <mergeCell ref="J52:K53"/>
    <mergeCell ref="L52:M53"/>
    <mergeCell ref="N52:O53"/>
    <mergeCell ref="P52:Q53"/>
    <mergeCell ref="R52:S53"/>
    <mergeCell ref="P56:Q57"/>
    <mergeCell ref="R56:S57"/>
    <mergeCell ref="A54:D55"/>
    <mergeCell ref="E54:I55"/>
    <mergeCell ref="J54:K55"/>
    <mergeCell ref="L54:M55"/>
    <mergeCell ref="N54:O55"/>
    <mergeCell ref="P54:Q55"/>
    <mergeCell ref="A48:D51"/>
    <mergeCell ref="E48:I51"/>
    <mergeCell ref="J48:K51"/>
    <mergeCell ref="L48:S49"/>
    <mergeCell ref="L50:O50"/>
    <mergeCell ref="P50:S50"/>
    <mergeCell ref="L51:M51"/>
    <mergeCell ref="N51:O51"/>
    <mergeCell ref="P51:Q51"/>
    <mergeCell ref="R51:S51"/>
    <mergeCell ref="H1:S1"/>
    <mergeCell ref="A2:C2"/>
    <mergeCell ref="D2:I2"/>
    <mergeCell ref="J2:K2"/>
    <mergeCell ref="L2:U2"/>
    <mergeCell ref="L3:N3"/>
    <mergeCell ref="P3:U4"/>
    <mergeCell ref="V2:W2"/>
    <mergeCell ref="A47:S47"/>
    <mergeCell ref="T21:V21"/>
    <mergeCell ref="A33:C33"/>
    <mergeCell ref="D33:K33"/>
    <mergeCell ref="L33:R33"/>
    <mergeCell ref="S33:W33"/>
    <mergeCell ref="A24:C25"/>
    <mergeCell ref="D24:H24"/>
    <mergeCell ref="I24:K24"/>
    <mergeCell ref="L24:L25"/>
    <mergeCell ref="M24:N25"/>
    <mergeCell ref="O24:U25"/>
    <mergeCell ref="V24:W25"/>
    <mergeCell ref="D25:H25"/>
    <mergeCell ref="I25:K25"/>
    <mergeCell ref="A26:E27"/>
    <mergeCell ref="V3:W4"/>
    <mergeCell ref="B4:C4"/>
    <mergeCell ref="D4:E4"/>
    <mergeCell ref="F4:G4"/>
    <mergeCell ref="H4:I4"/>
    <mergeCell ref="J4:K4"/>
    <mergeCell ref="L4:N4"/>
    <mergeCell ref="A8:E8"/>
    <mergeCell ref="F8:L8"/>
    <mergeCell ref="A3:A4"/>
    <mergeCell ref="B3:C3"/>
    <mergeCell ref="D3:E3"/>
    <mergeCell ref="F3:G3"/>
    <mergeCell ref="H3:I3"/>
    <mergeCell ref="J3:K3"/>
    <mergeCell ref="A9:E9"/>
    <mergeCell ref="F9:L9"/>
    <mergeCell ref="A10:E10"/>
    <mergeCell ref="F10:L10"/>
    <mergeCell ref="M5:O5"/>
    <mergeCell ref="P5:Q5"/>
    <mergeCell ref="A6:E6"/>
    <mergeCell ref="F6:L6"/>
    <mergeCell ref="A7:E7"/>
    <mergeCell ref="F7:L7"/>
    <mergeCell ref="M14:N15"/>
    <mergeCell ref="O14:U15"/>
    <mergeCell ref="D15:H15"/>
    <mergeCell ref="I15:K15"/>
    <mergeCell ref="V14:W15"/>
    <mergeCell ref="A16:J16"/>
    <mergeCell ref="O16:W16"/>
    <mergeCell ref="A11:E11"/>
    <mergeCell ref="F11:L11"/>
    <mergeCell ref="A12:E12"/>
    <mergeCell ref="F12:L12"/>
    <mergeCell ref="A14:C15"/>
    <mergeCell ref="D14:H14"/>
    <mergeCell ref="I14:K14"/>
    <mergeCell ref="L14:L15"/>
    <mergeCell ref="A17:B18"/>
    <mergeCell ref="C17:E18"/>
    <mergeCell ref="F17:J18"/>
    <mergeCell ref="K17:Q17"/>
    <mergeCell ref="R17:W17"/>
    <mergeCell ref="K18:M18"/>
    <mergeCell ref="N18:O18"/>
    <mergeCell ref="P18:Q18"/>
    <mergeCell ref="R18:S18"/>
    <mergeCell ref="T18:V18"/>
    <mergeCell ref="R19:S19"/>
    <mergeCell ref="T19:V19"/>
    <mergeCell ref="A20:B20"/>
    <mergeCell ref="C20:E20"/>
    <mergeCell ref="F20:J20"/>
    <mergeCell ref="K20:M20"/>
    <mergeCell ref="N20:O20"/>
    <mergeCell ref="P20:Q20"/>
    <mergeCell ref="R20:S20"/>
    <mergeCell ref="A19:B19"/>
    <mergeCell ref="C19:E19"/>
    <mergeCell ref="F19:J19"/>
    <mergeCell ref="K19:M19"/>
    <mergeCell ref="N19:O19"/>
    <mergeCell ref="P19:Q19"/>
  </mergeCells>
  <dataValidations count="8">
    <dataValidation type="list" allowBlank="1" showInputMessage="1" showErrorMessage="1" sqref="W22" xr:uid="{00000000-0002-0000-0700-000000000000}">
      <formula1>INDIRECT($R$27)</formula1>
    </dataValidation>
    <dataValidation type="list" allowBlank="1" showInputMessage="1" showErrorMessage="1" sqref="W21" xr:uid="{00000000-0002-0000-0700-000001000000}">
      <formula1>INDIRECT($R$26)</formula1>
    </dataValidation>
    <dataValidation type="list" allowBlank="1" showInputMessage="1" showErrorMessage="1" sqref="W20" xr:uid="{00000000-0002-0000-0700-000002000000}">
      <formula1>INDIRECT($R$25)</formula1>
    </dataValidation>
    <dataValidation type="list" allowBlank="1" showInputMessage="1" showErrorMessage="1" sqref="W19" xr:uid="{00000000-0002-0000-0700-000003000000}">
      <formula1>INDIRECT($R$24)</formula1>
    </dataValidation>
    <dataValidation type="list" allowBlank="1" showInputMessage="1" showErrorMessage="1" sqref="P22:Q22" xr:uid="{00000000-0002-0000-0700-000004000000}">
      <formula1>INDIRECT($K$27)</formula1>
    </dataValidation>
    <dataValidation type="list" allowBlank="1" showInputMessage="1" showErrorMessage="1" sqref="P21:Q21" xr:uid="{00000000-0002-0000-0700-000005000000}">
      <formula1>INDIRECT($K$26)</formula1>
    </dataValidation>
    <dataValidation type="list" allowBlank="1" showInputMessage="1" showErrorMessage="1" sqref="P20:Q20" xr:uid="{00000000-0002-0000-0700-000006000000}">
      <formula1>INDIRECT($K$25)</formula1>
    </dataValidation>
    <dataValidation type="list" allowBlank="1" showInputMessage="1" showErrorMessage="1" sqref="P19:Q19" xr:uid="{00000000-0002-0000-0700-000007000000}">
      <formula1>INDIRECT($K$24)</formula1>
    </dataValidation>
  </dataValidations>
  <hyperlinks>
    <hyperlink ref="J68:K73" location="'F5. EVA. ÁREAS O DEPENDENCIAS.'!A1" display="'F5. EVA. ÁREAS O DEPENDENCIAS.'!A1" xr:uid="{00000000-0004-0000-0700-000000000000}"/>
    <hyperlink ref="J74:K76" location="'F4. CALF. COM. COMPORT.'!A1" display="'F4. CALF. COM. COMPORT.'!A1" xr:uid="{00000000-0004-0000-0700-000001000000}"/>
    <hyperlink ref="L75:S76" location="'F2. COMP. LAB Y COM COMPOR'!A1" display="F2. COMP. LAB Y COM COMPOR'!A1" xr:uid="{00000000-0004-0000-0700-000002000000}"/>
  </hyperlink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7"/>
  <sheetViews>
    <sheetView showGridLines="0" view="pageBreakPreview" zoomScale="90" zoomScaleNormal="100" zoomScaleSheetLayoutView="90" workbookViewId="0">
      <selection activeCell="C10" sqref="C10:E10"/>
    </sheetView>
  </sheetViews>
  <sheetFormatPr baseColWidth="10" defaultColWidth="11.42578125" defaultRowHeight="15"/>
  <cols>
    <col min="1" max="1" width="18.42578125" style="162" customWidth="1"/>
    <col min="2" max="2" width="13.85546875" style="162" customWidth="1"/>
    <col min="3" max="3" width="5.85546875" style="162" customWidth="1"/>
    <col min="4" max="4" width="17.28515625" style="162" customWidth="1"/>
    <col min="5" max="5" width="4.5703125" style="162" customWidth="1"/>
    <col min="6" max="6" width="12.28515625" style="162" customWidth="1"/>
    <col min="7" max="7" width="11.7109375" style="162" customWidth="1"/>
    <col min="8" max="8" width="8.28515625" style="162" customWidth="1"/>
    <col min="9" max="9" width="9.140625" style="162" customWidth="1"/>
    <col min="10" max="10" width="8.5703125" style="162" customWidth="1"/>
    <col min="11" max="11" width="6.28515625" style="162" customWidth="1"/>
    <col min="12" max="12" width="18.140625" style="162" customWidth="1"/>
    <col min="13" max="13" width="14.28515625" style="162" customWidth="1"/>
    <col min="14" max="14" width="4.85546875" style="162" customWidth="1"/>
    <col min="15" max="16384" width="11.42578125" style="52"/>
  </cols>
  <sheetData>
    <row r="1" spans="1:14" ht="18" customHeight="1">
      <c r="A1" s="575"/>
      <c r="B1" s="578" t="s">
        <v>524</v>
      </c>
      <c r="C1" s="579"/>
      <c r="D1" s="579"/>
      <c r="E1" s="579"/>
      <c r="F1" s="579"/>
      <c r="G1" s="579"/>
      <c r="H1" s="579"/>
      <c r="I1" s="579"/>
      <c r="J1" s="579"/>
      <c r="K1" s="580"/>
      <c r="L1" s="587" t="s">
        <v>526</v>
      </c>
      <c r="M1" s="587"/>
      <c r="N1" s="587"/>
    </row>
    <row r="2" spans="1:14" ht="18" customHeight="1">
      <c r="A2" s="576"/>
      <c r="B2" s="581"/>
      <c r="C2" s="582"/>
      <c r="D2" s="582"/>
      <c r="E2" s="582"/>
      <c r="F2" s="582"/>
      <c r="G2" s="582"/>
      <c r="H2" s="582"/>
      <c r="I2" s="582"/>
      <c r="J2" s="582"/>
      <c r="K2" s="583"/>
      <c r="L2" s="240" t="s">
        <v>525</v>
      </c>
      <c r="M2" s="241"/>
      <c r="N2" s="242"/>
    </row>
    <row r="3" spans="1:14" ht="18" customHeight="1">
      <c r="A3" s="576"/>
      <c r="B3" s="581"/>
      <c r="C3" s="582"/>
      <c r="D3" s="582"/>
      <c r="E3" s="582"/>
      <c r="F3" s="582"/>
      <c r="G3" s="582"/>
      <c r="H3" s="582"/>
      <c r="I3" s="582"/>
      <c r="J3" s="582"/>
      <c r="K3" s="583"/>
      <c r="L3" s="588" t="s">
        <v>531</v>
      </c>
      <c r="M3" s="588"/>
      <c r="N3" s="588"/>
    </row>
    <row r="4" spans="1:14" ht="18" customHeight="1">
      <c r="A4" s="577"/>
      <c r="B4" s="584"/>
      <c r="C4" s="585"/>
      <c r="D4" s="585"/>
      <c r="E4" s="585"/>
      <c r="F4" s="585"/>
      <c r="G4" s="585"/>
      <c r="H4" s="585"/>
      <c r="I4" s="585"/>
      <c r="J4" s="585"/>
      <c r="K4" s="586"/>
      <c r="L4" s="243" t="s">
        <v>527</v>
      </c>
      <c r="M4" s="244"/>
      <c r="N4" s="245"/>
    </row>
    <row r="5" spans="1:14" ht="8.1" customHeight="1">
      <c r="A5" s="574"/>
      <c r="B5" s="329"/>
      <c r="C5" s="329"/>
      <c r="D5" s="329"/>
      <c r="E5" s="329"/>
      <c r="F5" s="329"/>
      <c r="G5" s="329"/>
      <c r="H5" s="329"/>
      <c r="I5" s="329"/>
      <c r="J5" s="329"/>
      <c r="K5" s="329"/>
      <c r="L5" s="329"/>
      <c r="M5" s="329"/>
      <c r="N5" s="330"/>
    </row>
    <row r="6" spans="1:14" s="189" customFormat="1" ht="27.75" customHeight="1">
      <c r="A6" s="858" t="s">
        <v>532</v>
      </c>
      <c r="B6" s="859"/>
      <c r="C6" s="859"/>
      <c r="D6" s="859"/>
      <c r="E6" s="859"/>
      <c r="F6" s="859"/>
      <c r="G6" s="859"/>
      <c r="H6" s="859"/>
      <c r="I6" s="859"/>
      <c r="J6" s="859"/>
      <c r="K6" s="859"/>
      <c r="L6" s="859"/>
      <c r="M6" s="859"/>
      <c r="N6" s="859"/>
    </row>
    <row r="7" spans="1:14" s="189" customFormat="1" ht="26.25" customHeight="1">
      <c r="A7" s="589" t="s">
        <v>124</v>
      </c>
      <c r="B7" s="291"/>
      <c r="C7" s="291"/>
      <c r="D7" s="190" t="s">
        <v>0</v>
      </c>
      <c r="E7" s="305"/>
      <c r="F7" s="305"/>
      <c r="G7" s="190" t="s">
        <v>1</v>
      </c>
      <c r="H7" s="305"/>
      <c r="I7" s="305"/>
      <c r="J7" s="339" t="s">
        <v>5</v>
      </c>
      <c r="K7" s="339"/>
      <c r="L7" s="339"/>
      <c r="M7" s="597">
        <f>IF((H7-E7+1)=1,0,H7-E7+1)</f>
        <v>0</v>
      </c>
      <c r="N7" s="597"/>
    </row>
    <row r="8" spans="1:14" s="189" customFormat="1" ht="21" customHeight="1">
      <c r="A8" s="594" t="s">
        <v>517</v>
      </c>
      <c r="B8" s="338"/>
      <c r="C8" s="338"/>
      <c r="D8" s="338"/>
      <c r="E8" s="338"/>
      <c r="F8" s="338"/>
      <c r="G8" s="338"/>
      <c r="H8" s="338"/>
      <c r="I8" s="338"/>
      <c r="J8" s="338"/>
      <c r="K8" s="338"/>
      <c r="L8" s="338"/>
      <c r="M8" s="338"/>
      <c r="N8" s="338"/>
    </row>
    <row r="9" spans="1:14" s="189" customFormat="1" ht="21.75" customHeight="1">
      <c r="A9" s="589" t="s">
        <v>120</v>
      </c>
      <c r="B9" s="291"/>
      <c r="C9" s="291"/>
      <c r="D9" s="291"/>
      <c r="E9" s="291"/>
      <c r="F9" s="291" t="s">
        <v>121</v>
      </c>
      <c r="G9" s="291"/>
      <c r="H9" s="291"/>
      <c r="I9" s="291"/>
      <c r="J9" s="291"/>
      <c r="K9" s="339" t="s">
        <v>239</v>
      </c>
      <c r="L9" s="339"/>
      <c r="M9" s="339" t="s">
        <v>282</v>
      </c>
      <c r="N9" s="339"/>
    </row>
    <row r="10" spans="1:14" s="189" customFormat="1" ht="27" customHeight="1">
      <c r="A10" s="590" t="s">
        <v>122</v>
      </c>
      <c r="B10" s="591"/>
      <c r="C10" s="291" t="s">
        <v>123</v>
      </c>
      <c r="D10" s="291"/>
      <c r="E10" s="291"/>
      <c r="F10" s="591" t="s">
        <v>122</v>
      </c>
      <c r="G10" s="591"/>
      <c r="H10" s="591"/>
      <c r="I10" s="291" t="s">
        <v>123</v>
      </c>
      <c r="J10" s="291"/>
      <c r="K10" s="339"/>
      <c r="L10" s="339"/>
      <c r="M10" s="339"/>
      <c r="N10" s="339"/>
    </row>
    <row r="11" spans="1:14" s="189" customFormat="1" ht="24" customHeight="1">
      <c r="A11" s="595">
        <f>+'2. EVALUACIÓN SEMESTRAL (1)'!AL32</f>
        <v>0</v>
      </c>
      <c r="B11" s="593"/>
      <c r="C11" s="593">
        <f>+'2. EVALUACIÓN SEMESTRAL (1)'!AA8</f>
        <v>0</v>
      </c>
      <c r="D11" s="593"/>
      <c r="E11" s="593"/>
      <c r="F11" s="593">
        <f>+'3. EVALUACIÓN SEMESTRAL (2)'!AW32</f>
        <v>0</v>
      </c>
      <c r="G11" s="593"/>
      <c r="H11" s="593"/>
      <c r="I11" s="605">
        <f>+'3. EVALUACIÓN SEMESTRAL (2)'!AG8</f>
        <v>0</v>
      </c>
      <c r="J11" s="605"/>
      <c r="K11" s="593" t="e">
        <f>((A11*C11)+(F11*I11))/M7</f>
        <v>#DIV/0!</v>
      </c>
      <c r="L11" s="593"/>
      <c r="M11" s="596" t="e">
        <f>+K11*80%</f>
        <v>#DIV/0!</v>
      </c>
      <c r="N11" s="596"/>
    </row>
    <row r="12" spans="1:14" s="189" customFormat="1" ht="21" customHeight="1">
      <c r="A12" s="594" t="s">
        <v>518</v>
      </c>
      <c r="B12" s="338"/>
      <c r="C12" s="338"/>
      <c r="D12" s="338"/>
      <c r="E12" s="338"/>
      <c r="F12" s="338"/>
      <c r="G12" s="338"/>
      <c r="H12" s="338"/>
      <c r="I12" s="338"/>
      <c r="J12" s="338"/>
      <c r="K12" s="338"/>
      <c r="L12" s="338"/>
      <c r="M12" s="338"/>
      <c r="N12" s="338"/>
    </row>
    <row r="13" spans="1:14" s="189" customFormat="1" ht="18" customHeight="1">
      <c r="A13" s="589" t="s">
        <v>120</v>
      </c>
      <c r="B13" s="291"/>
      <c r="C13" s="291"/>
      <c r="D13" s="291"/>
      <c r="E13" s="291"/>
      <c r="F13" s="291" t="s">
        <v>121</v>
      </c>
      <c r="G13" s="291"/>
      <c r="H13" s="291"/>
      <c r="I13" s="291"/>
      <c r="J13" s="291"/>
      <c r="K13" s="339" t="s">
        <v>239</v>
      </c>
      <c r="L13" s="339"/>
      <c r="M13" s="339" t="s">
        <v>283</v>
      </c>
      <c r="N13" s="339"/>
    </row>
    <row r="14" spans="1:14" s="189" customFormat="1" ht="27" customHeight="1">
      <c r="A14" s="590" t="s">
        <v>122</v>
      </c>
      <c r="B14" s="591"/>
      <c r="C14" s="291" t="s">
        <v>123</v>
      </c>
      <c r="D14" s="291"/>
      <c r="E14" s="291"/>
      <c r="F14" s="591" t="s">
        <v>122</v>
      </c>
      <c r="G14" s="591"/>
      <c r="H14" s="591"/>
      <c r="I14" s="291" t="s">
        <v>123</v>
      </c>
      <c r="J14" s="291"/>
      <c r="K14" s="339"/>
      <c r="L14" s="339"/>
      <c r="M14" s="339"/>
      <c r="N14" s="339"/>
    </row>
    <row r="15" spans="1:14" s="189" customFormat="1" ht="24" customHeight="1">
      <c r="A15" s="595">
        <f>+'2. EVALUACIÓN SEMESTRAL (1)'!AJ40</f>
        <v>0</v>
      </c>
      <c r="B15" s="593"/>
      <c r="C15" s="593">
        <f>+'2. EVALUACIÓN SEMESTRAL (1)'!AA8</f>
        <v>0</v>
      </c>
      <c r="D15" s="593"/>
      <c r="E15" s="593"/>
      <c r="F15" s="593">
        <f>+'3. EVALUACIÓN SEMESTRAL (2)'!AT40</f>
        <v>0</v>
      </c>
      <c r="G15" s="593"/>
      <c r="H15" s="593"/>
      <c r="I15" s="605">
        <f>+'3. EVALUACIÓN SEMESTRAL (2)'!AG8</f>
        <v>0</v>
      </c>
      <c r="J15" s="605"/>
      <c r="K15" s="593" t="e">
        <f>((A15*C15)+(F15*I15))/M7</f>
        <v>#DIV/0!</v>
      </c>
      <c r="L15" s="593"/>
      <c r="M15" s="596" t="e">
        <f>+(K15*20%)*10</f>
        <v>#DIV/0!</v>
      </c>
      <c r="N15" s="596"/>
    </row>
    <row r="16" spans="1:14" s="189" customFormat="1" ht="24" customHeight="1">
      <c r="A16" s="592" t="s">
        <v>519</v>
      </c>
      <c r="B16" s="287"/>
      <c r="C16" s="287"/>
      <c r="D16" s="287"/>
      <c r="E16" s="287"/>
      <c r="F16" s="606" t="e">
        <f>+$M$15+$M$11</f>
        <v>#DIV/0!</v>
      </c>
      <c r="G16" s="606"/>
      <c r="H16" s="606"/>
      <c r="I16" s="606"/>
      <c r="J16" s="606"/>
      <c r="K16" s="597" t="s">
        <v>240</v>
      </c>
      <c r="L16" s="597"/>
      <c r="M16" s="597"/>
      <c r="N16" s="597"/>
    </row>
    <row r="17" spans="1:14" s="189" customFormat="1" ht="24" customHeight="1">
      <c r="A17" s="592"/>
      <c r="B17" s="287"/>
      <c r="C17" s="287"/>
      <c r="D17" s="287"/>
      <c r="E17" s="287"/>
      <c r="F17" s="606"/>
      <c r="G17" s="606"/>
      <c r="H17" s="606"/>
      <c r="I17" s="606"/>
      <c r="J17" s="606"/>
      <c r="K17" s="597" t="e">
        <f>IF(F16&lt;=69,'lista de selecciones'!A162,IF(F16&lt;90,'lista de selecciones'!A161,IF(F16&gt;=90,'lista de selecciones'!A160)))</f>
        <v>#DIV/0!</v>
      </c>
      <c r="L17" s="597"/>
      <c r="M17" s="597"/>
      <c r="N17" s="597"/>
    </row>
    <row r="18" spans="1:14" s="189" customFormat="1" ht="14.25">
      <c r="A18" s="604" t="s">
        <v>520</v>
      </c>
      <c r="B18" s="319"/>
      <c r="C18" s="319"/>
      <c r="D18" s="319"/>
      <c r="E18" s="319"/>
      <c r="F18" s="319"/>
      <c r="G18" s="319"/>
      <c r="H18" s="319"/>
      <c r="I18" s="319"/>
      <c r="J18" s="319"/>
      <c r="K18" s="319"/>
      <c r="L18" s="319"/>
      <c r="M18" s="319"/>
      <c r="N18" s="319"/>
    </row>
    <row r="19" spans="1:14" s="189" customFormat="1" ht="23.25" customHeight="1">
      <c r="A19" s="600" t="s">
        <v>190</v>
      </c>
      <c r="B19" s="339"/>
      <c r="C19" s="305"/>
      <c r="D19" s="321"/>
      <c r="E19" s="321"/>
      <c r="F19" s="321"/>
      <c r="G19" s="321"/>
      <c r="H19" s="321"/>
      <c r="I19" s="321"/>
      <c r="J19" s="321"/>
      <c r="K19" s="321"/>
      <c r="L19" s="321"/>
      <c r="M19" s="321"/>
      <c r="N19" s="321"/>
    </row>
    <row r="20" spans="1:14" s="189" customFormat="1" ht="15" customHeight="1">
      <c r="A20" s="598" t="s">
        <v>2</v>
      </c>
      <c r="B20" s="599"/>
      <c r="C20" s="291" t="s">
        <v>47</v>
      </c>
      <c r="D20" s="291"/>
      <c r="E20" s="291"/>
      <c r="F20" s="291"/>
      <c r="G20" s="291" t="s">
        <v>48</v>
      </c>
      <c r="H20" s="291"/>
      <c r="I20" s="291"/>
      <c r="J20" s="291"/>
      <c r="K20" s="291"/>
      <c r="L20" s="291" t="s">
        <v>82</v>
      </c>
      <c r="M20" s="291"/>
      <c r="N20" s="291"/>
    </row>
    <row r="21" spans="1:14" s="189" customFormat="1" ht="33" customHeight="1">
      <c r="A21" s="598"/>
      <c r="B21" s="599"/>
      <c r="C21" s="291">
        <f>+'1. CONCERTACIÓN'!J43</f>
        <v>0</v>
      </c>
      <c r="D21" s="291"/>
      <c r="E21" s="291"/>
      <c r="F21" s="291"/>
      <c r="G21" s="291">
        <f>+'1. CONCERTACIÓN'!P43</f>
        <v>0</v>
      </c>
      <c r="H21" s="291"/>
      <c r="I21" s="291"/>
      <c r="J21" s="291"/>
      <c r="K21" s="291"/>
      <c r="L21" s="291">
        <f>+'1. CONCERTACIÓN'!Z43</f>
        <v>0</v>
      </c>
      <c r="M21" s="291"/>
      <c r="N21" s="291"/>
    </row>
    <row r="22" spans="1:14" s="189" customFormat="1" ht="24.75" customHeight="1">
      <c r="A22" s="598" t="s">
        <v>44</v>
      </c>
      <c r="B22" s="599"/>
      <c r="C22" s="607">
        <f>+'1. CONCERTACIÓN'!J44</f>
        <v>0</v>
      </c>
      <c r="D22" s="607"/>
      <c r="E22" s="607"/>
      <c r="F22" s="607"/>
      <c r="G22" s="291">
        <f>+'1. CONCERTACIÓN'!P44</f>
        <v>0</v>
      </c>
      <c r="H22" s="291"/>
      <c r="I22" s="291"/>
      <c r="J22" s="291"/>
      <c r="K22" s="291"/>
      <c r="L22" s="291">
        <f>+'1. CONCERTACIÓN'!Z44</f>
        <v>0</v>
      </c>
      <c r="M22" s="291"/>
      <c r="N22" s="291"/>
    </row>
    <row r="23" spans="1:14" s="189" customFormat="1" ht="24.75" customHeight="1">
      <c r="A23" s="598" t="s">
        <v>4</v>
      </c>
      <c r="B23" s="599"/>
      <c r="C23" s="291">
        <f>+'1. CONCERTACIÓN'!J45</f>
        <v>0</v>
      </c>
      <c r="D23" s="291"/>
      <c r="E23" s="291"/>
      <c r="F23" s="291"/>
      <c r="G23" s="291">
        <f>+'1. CONCERTACIÓN'!P45</f>
        <v>0</v>
      </c>
      <c r="H23" s="291"/>
      <c r="I23" s="291"/>
      <c r="J23" s="291"/>
      <c r="K23" s="291"/>
      <c r="L23" s="291">
        <f>+'1. CONCERTACIÓN'!Z45</f>
        <v>0</v>
      </c>
      <c r="M23" s="291"/>
      <c r="N23" s="291"/>
    </row>
    <row r="24" spans="1:14" s="189" customFormat="1" ht="24" customHeight="1">
      <c r="A24" s="608" t="s">
        <v>3</v>
      </c>
      <c r="B24" s="609"/>
      <c r="C24" s="291">
        <f>+'1. CONCERTACIÓN'!J46</f>
        <v>0</v>
      </c>
      <c r="D24" s="291"/>
      <c r="E24" s="291"/>
      <c r="F24" s="291"/>
      <c r="G24" s="291">
        <f>+'1. CONCERTACIÓN'!P46</f>
        <v>0</v>
      </c>
      <c r="H24" s="291"/>
      <c r="I24" s="291"/>
      <c r="J24" s="291"/>
      <c r="K24" s="291"/>
      <c r="L24" s="291">
        <f>+'1. CONCERTACIÓN'!Z46</f>
        <v>0</v>
      </c>
      <c r="M24" s="291"/>
      <c r="N24" s="291"/>
    </row>
    <row r="25" spans="1:14" s="189" customFormat="1" ht="29.25" customHeight="1">
      <c r="A25" s="598" t="s">
        <v>78</v>
      </c>
      <c r="B25" s="599"/>
      <c r="C25" s="291"/>
      <c r="D25" s="291"/>
      <c r="E25" s="291"/>
      <c r="F25" s="291"/>
      <c r="G25" s="291"/>
      <c r="H25" s="291"/>
      <c r="I25" s="291"/>
      <c r="J25" s="291"/>
      <c r="K25" s="291"/>
      <c r="L25" s="291"/>
      <c r="M25" s="291"/>
      <c r="N25" s="291"/>
    </row>
    <row r="26" spans="1:14" s="189" customFormat="1" ht="15" customHeight="1">
      <c r="A26" s="602" t="s">
        <v>522</v>
      </c>
      <c r="B26" s="603"/>
      <c r="C26" s="603"/>
      <c r="D26" s="603"/>
      <c r="E26" s="603"/>
      <c r="F26" s="603"/>
      <c r="G26" s="603"/>
      <c r="H26" s="603"/>
      <c r="I26" s="603"/>
      <c r="J26" s="603"/>
      <c r="K26" s="603"/>
      <c r="L26" s="603"/>
      <c r="M26" s="603"/>
      <c r="N26" s="604"/>
    </row>
    <row r="27" spans="1:14" s="189" customFormat="1" ht="46.5" customHeight="1">
      <c r="A27" s="601"/>
      <c r="B27" s="601"/>
      <c r="C27" s="601"/>
      <c r="D27" s="601"/>
      <c r="E27" s="601"/>
      <c r="F27" s="601"/>
      <c r="G27" s="601"/>
      <c r="H27" s="601"/>
      <c r="I27" s="601"/>
      <c r="J27" s="601"/>
      <c r="K27" s="601"/>
      <c r="L27" s="601"/>
      <c r="M27" s="601"/>
      <c r="N27" s="601"/>
    </row>
  </sheetData>
  <sheetProtection formatCells="0" formatColumns="0" formatRows="0"/>
  <mergeCells count="75">
    <mergeCell ref="A23:B23"/>
    <mergeCell ref="A24:B24"/>
    <mergeCell ref="C23:F23"/>
    <mergeCell ref="C24:F24"/>
    <mergeCell ref="L24:N24"/>
    <mergeCell ref="G23:K23"/>
    <mergeCell ref="G24:K24"/>
    <mergeCell ref="L23:N23"/>
    <mergeCell ref="A12:N12"/>
    <mergeCell ref="A14:B14"/>
    <mergeCell ref="L22:N22"/>
    <mergeCell ref="F16:J17"/>
    <mergeCell ref="L21:N21"/>
    <mergeCell ref="G22:K22"/>
    <mergeCell ref="C19:N19"/>
    <mergeCell ref="C22:F22"/>
    <mergeCell ref="I15:J15"/>
    <mergeCell ref="A13:E13"/>
    <mergeCell ref="F13:J13"/>
    <mergeCell ref="K13:L14"/>
    <mergeCell ref="M13:N14"/>
    <mergeCell ref="C14:E14"/>
    <mergeCell ref="F14:H14"/>
    <mergeCell ref="A27:N27"/>
    <mergeCell ref="A25:B25"/>
    <mergeCell ref="G25:K25"/>
    <mergeCell ref="L25:N25"/>
    <mergeCell ref="C25:F25"/>
    <mergeCell ref="A26:N26"/>
    <mergeCell ref="A6:N6"/>
    <mergeCell ref="A22:B22"/>
    <mergeCell ref="A19:B19"/>
    <mergeCell ref="K16:N16"/>
    <mergeCell ref="K17:N17"/>
    <mergeCell ref="K15:L15"/>
    <mergeCell ref="M15:N15"/>
    <mergeCell ref="G21:K21"/>
    <mergeCell ref="L20:N20"/>
    <mergeCell ref="A20:B21"/>
    <mergeCell ref="G20:K20"/>
    <mergeCell ref="I11:J11"/>
    <mergeCell ref="C20:F20"/>
    <mergeCell ref="C21:F21"/>
    <mergeCell ref="A18:N18"/>
    <mergeCell ref="A15:B15"/>
    <mergeCell ref="I14:J14"/>
    <mergeCell ref="A16:E17"/>
    <mergeCell ref="K11:L11"/>
    <mergeCell ref="E7:F7"/>
    <mergeCell ref="F9:J9"/>
    <mergeCell ref="F10:H10"/>
    <mergeCell ref="C11:E11"/>
    <mergeCell ref="F11:H11"/>
    <mergeCell ref="K9:L10"/>
    <mergeCell ref="A8:N8"/>
    <mergeCell ref="A11:B11"/>
    <mergeCell ref="M11:N11"/>
    <mergeCell ref="M7:N7"/>
    <mergeCell ref="M9:N10"/>
    <mergeCell ref="C15:E15"/>
    <mergeCell ref="F15:H15"/>
    <mergeCell ref="A9:E9"/>
    <mergeCell ref="A10:B10"/>
    <mergeCell ref="C10:E10"/>
    <mergeCell ref="I10:J10"/>
    <mergeCell ref="A7:C7"/>
    <mergeCell ref="H7:I7"/>
    <mergeCell ref="J7:L7"/>
    <mergeCell ref="A5:N5"/>
    <mergeCell ref="A1:A4"/>
    <mergeCell ref="B1:K4"/>
    <mergeCell ref="L1:N1"/>
    <mergeCell ref="L2:N2"/>
    <mergeCell ref="L3:N3"/>
    <mergeCell ref="L4:N4"/>
  </mergeCells>
  <conditionalFormatting sqref="K17:N17">
    <cfRule type="containsErrors" dxfId="1" priority="4">
      <formula>ISERROR(K17)</formula>
    </cfRule>
  </conditionalFormatting>
  <conditionalFormatting sqref="M7:N7">
    <cfRule type="containsText" dxfId="0" priority="5" operator="containsText" text="0">
      <formula>NOT(ISERROR(SEARCH("0",M7)))</formula>
    </cfRule>
  </conditionalFormatting>
  <dataValidations count="1">
    <dataValidation type="custom" showInputMessage="1" showErrorMessage="1" error="Por favor diligenciar la casilla DESDE" sqref="H7:I7" xr:uid="{00000000-0002-0000-0800-000000000000}">
      <formula1>+$E$7&lt;&gt;""</formula1>
    </dataValidation>
  </dataValidations>
  <printOptions horizontalCentered="1" verticalCentered="1"/>
  <pageMargins left="0.70866141732283472" right="0.70866141732283472" top="0.74803149606299213" bottom="0.74803149606299213" header="0.31496062992125984" footer="0.31496062992125984"/>
  <pageSetup scale="64" fitToHeight="2" orientation="landscape" r:id="rId1"/>
  <headerFooter>
    <oddFooter>&amp;C&amp;"Arial,Normal"&amp;10Si este documento se encuentre impreso no se garantiza su vigencia.</oddFooter>
  </headerFooter>
  <drawing r:id="rId2"/>
  <legacyDrawing r:id="rId3"/>
  <extLst>
    <ext xmlns:x14="http://schemas.microsoft.com/office/spreadsheetml/2009/9/main" uri="{CCE6A557-97BC-4b89-ADB6-D9C93CAAB3DF}">
      <x14:dataValidations xmlns:xm="http://schemas.microsoft.com/office/excel/2006/main" count="2">
        <x14:dataValidation type="custom" showInputMessage="1" showErrorMessage="1" error="Por favor diligenciar la casilla FECHA DE DILIGENCIAMIENTO DE LA HOJA 2.EVALUACIOÍN SEMESTRAL (2)" xr:uid="{00000000-0002-0000-0800-000001000000}">
          <x14:formula1>
            <xm:f>+'3. EVALUACIÓN SEMESTRAL (2)'!$M$44:$AW$44&lt;&gt;""</xm:f>
          </x14:formula1>
          <xm:sqref>C19:N19</xm:sqref>
        </x14:dataValidation>
        <x14:dataValidation type="custom" showInputMessage="1" showErrorMessage="1" error="Por favor diligenciar la casilla de FECHA DE DILIGENCIAMIENTO DE LA HOJA 2. EVALUACION SEMESTRAL (2)" xr:uid="{00000000-0002-0000-0800-000002000000}">
          <x14:formula1>
            <xm:f>+'3. EVALUACIÓN SEMESTRAL (2)'!$M$44:$AW$44&lt;&gt;""</xm:f>
          </x14:formula1>
          <xm:sqref>E7:F7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8"/>
  <sheetViews>
    <sheetView showGridLines="0" view="pageBreakPreview" topLeftCell="A25" zoomScaleNormal="90" zoomScaleSheetLayoutView="100" workbookViewId="0">
      <selection activeCell="A16" sqref="A16:E16"/>
    </sheetView>
  </sheetViews>
  <sheetFormatPr baseColWidth="10" defaultColWidth="11.42578125" defaultRowHeight="15"/>
  <cols>
    <col min="1" max="1" width="11.5703125" style="20" customWidth="1"/>
    <col min="2" max="2" width="13.85546875" style="20" customWidth="1"/>
    <col min="3" max="3" width="13.5703125" style="20" customWidth="1"/>
    <col min="4" max="4" width="11.7109375" style="20" customWidth="1"/>
    <col min="5" max="5" width="13.5703125" style="20" customWidth="1"/>
    <col min="6" max="6" width="8.85546875" style="20" customWidth="1"/>
    <col min="7" max="7" width="8.28515625" style="20" customWidth="1"/>
    <col min="8" max="8" width="5.7109375" style="20" customWidth="1"/>
    <col min="9" max="9" width="11.7109375" style="20" customWidth="1"/>
    <col min="10" max="10" width="12.140625" style="20" customWidth="1"/>
    <col min="11" max="11" width="14.7109375" style="20" customWidth="1"/>
    <col min="12" max="12" width="14.28515625" style="20" customWidth="1"/>
    <col min="13" max="13" width="14" style="20" customWidth="1"/>
    <col min="14" max="15" width="11.42578125" style="16"/>
    <col min="16" max="16" width="0" style="16" hidden="1" customWidth="1"/>
    <col min="17" max="16384" width="11.42578125" style="16"/>
  </cols>
  <sheetData>
    <row r="1" spans="1:16" ht="15" customHeight="1">
      <c r="A1" s="56"/>
      <c r="B1" s="53"/>
      <c r="C1" s="53"/>
      <c r="D1" s="53"/>
      <c r="E1" s="367" t="s">
        <v>13</v>
      </c>
      <c r="F1" s="367"/>
      <c r="G1" s="367"/>
      <c r="H1" s="367"/>
      <c r="I1" s="367"/>
      <c r="J1" s="367"/>
      <c r="K1" s="367"/>
      <c r="L1" s="367"/>
      <c r="M1" s="372"/>
    </row>
    <row r="2" spans="1:16">
      <c r="A2" s="57"/>
      <c r="B2" s="54"/>
      <c r="C2" s="54"/>
      <c r="D2" s="54"/>
      <c r="E2" s="369"/>
      <c r="F2" s="369"/>
      <c r="G2" s="369"/>
      <c r="H2" s="369"/>
      <c r="I2" s="369"/>
      <c r="J2" s="369"/>
      <c r="K2" s="369"/>
      <c r="L2" s="369"/>
      <c r="M2" s="373"/>
      <c r="P2" s="52" t="s">
        <v>116</v>
      </c>
    </row>
    <row r="3" spans="1:16">
      <c r="A3" s="57"/>
      <c r="B3" s="54"/>
      <c r="C3" s="54"/>
      <c r="D3" s="54"/>
      <c r="E3" s="369"/>
      <c r="F3" s="369"/>
      <c r="G3" s="369"/>
      <c r="H3" s="369"/>
      <c r="I3" s="369"/>
      <c r="J3" s="369"/>
      <c r="K3" s="369"/>
      <c r="L3" s="369"/>
      <c r="M3" s="373"/>
      <c r="P3" s="52" t="s">
        <v>117</v>
      </c>
    </row>
    <row r="4" spans="1:16">
      <c r="A4" s="57"/>
      <c r="B4" s="54"/>
      <c r="C4" s="54"/>
      <c r="D4" s="54"/>
      <c r="E4" s="369"/>
      <c r="F4" s="369"/>
      <c r="G4" s="369"/>
      <c r="H4" s="369"/>
      <c r="I4" s="369"/>
      <c r="J4" s="369"/>
      <c r="K4" s="369"/>
      <c r="L4" s="369"/>
      <c r="M4" s="373"/>
      <c r="P4" s="52" t="s">
        <v>118</v>
      </c>
    </row>
    <row r="5" spans="1:16">
      <c r="A5" s="58"/>
      <c r="B5" s="55"/>
      <c r="C5" s="55"/>
      <c r="D5" s="55"/>
      <c r="E5" s="371"/>
      <c r="F5" s="371"/>
      <c r="G5" s="371"/>
      <c r="H5" s="371"/>
      <c r="I5" s="371"/>
      <c r="J5" s="371"/>
      <c r="K5" s="371"/>
      <c r="L5" s="371"/>
      <c r="M5" s="374"/>
    </row>
    <row r="6" spans="1:16">
      <c r="A6" s="655" t="s">
        <v>132</v>
      </c>
      <c r="B6" s="656"/>
      <c r="C6" s="656"/>
      <c r="D6" s="656"/>
      <c r="E6" s="656"/>
      <c r="F6" s="656"/>
      <c r="G6" s="656"/>
      <c r="H6" s="656"/>
      <c r="I6" s="656"/>
      <c r="J6" s="656"/>
      <c r="K6" s="656"/>
      <c r="L6" s="656"/>
      <c r="M6" s="657"/>
    </row>
    <row r="7" spans="1:16">
      <c r="A7" s="562" t="s">
        <v>74</v>
      </c>
      <c r="B7" s="563"/>
      <c r="C7" s="563"/>
      <c r="D7" s="563"/>
      <c r="E7" s="563"/>
      <c r="F7" s="563"/>
      <c r="G7" s="563"/>
      <c r="H7" s="563"/>
      <c r="I7" s="563"/>
      <c r="J7" s="563"/>
      <c r="K7" s="563"/>
      <c r="L7" s="563"/>
      <c r="M7" s="628"/>
    </row>
    <row r="8" spans="1:16" ht="21" customHeight="1">
      <c r="A8" s="344" t="s">
        <v>112</v>
      </c>
      <c r="B8" s="344"/>
      <c r="C8" s="618" t="str">
        <f>+'2. EVALUACIÓN SEMESTRAL (1)'!J9</f>
        <v>PRIMERA_EVALUACION_PARCIAL_SEMESTRAL</v>
      </c>
      <c r="D8" s="619"/>
      <c r="E8" s="619"/>
      <c r="F8" s="619"/>
      <c r="G8" s="619"/>
      <c r="H8" s="344" t="s">
        <v>0</v>
      </c>
      <c r="I8" s="344"/>
      <c r="J8" s="36" t="s">
        <v>1</v>
      </c>
      <c r="K8" s="59" t="s">
        <v>75</v>
      </c>
      <c r="L8" s="344" t="s">
        <v>77</v>
      </c>
      <c r="M8" s="344"/>
    </row>
    <row r="9" spans="1:16" s="17" customFormat="1" ht="17.100000000000001" customHeight="1">
      <c r="A9" s="344"/>
      <c r="B9" s="344"/>
      <c r="C9" s="620"/>
      <c r="D9" s="621"/>
      <c r="E9" s="621"/>
      <c r="F9" s="621"/>
      <c r="G9" s="621"/>
      <c r="H9" s="622"/>
      <c r="I9" s="623"/>
      <c r="J9" s="111"/>
      <c r="K9" s="112">
        <f>IF((J9-H9+1)=1,0,J9-H9+1)</f>
        <v>0</v>
      </c>
      <c r="L9" s="344"/>
      <c r="M9" s="344"/>
    </row>
    <row r="10" spans="1:16" ht="24" customHeight="1">
      <c r="A10" s="614" t="s">
        <v>113</v>
      </c>
      <c r="B10" s="615"/>
      <c r="C10" s="615"/>
      <c r="D10" s="615"/>
      <c r="E10" s="616"/>
      <c r="F10" s="624"/>
      <c r="G10" s="624"/>
      <c r="H10" s="427">
        <f>IF($C$8="PERIODO DE PRUEBA",F10*85%,IF($C$8="EXTRAORDINARIA",F10*85%,F10*80%))</f>
        <v>0</v>
      </c>
      <c r="I10" s="427"/>
      <c r="J10" s="427">
        <f>+H10</f>
        <v>0</v>
      </c>
      <c r="K10" s="427"/>
      <c r="L10" s="617">
        <f>+J10+J11+J12</f>
        <v>0</v>
      </c>
      <c r="M10" s="617"/>
    </row>
    <row r="11" spans="1:16" ht="24" customHeight="1">
      <c r="A11" s="614" t="s">
        <v>114</v>
      </c>
      <c r="B11" s="615"/>
      <c r="C11" s="615"/>
      <c r="D11" s="615"/>
      <c r="E11" s="616"/>
      <c r="F11" s="624"/>
      <c r="G11" s="624"/>
      <c r="H11" s="427">
        <f>IF($C$8="PERIODO DE PRUEBA",F11*15%,IF($C$8="EXTRAORDINARIA",F11*15%,F11*10%))</f>
        <v>0</v>
      </c>
      <c r="I11" s="427"/>
      <c r="J11" s="427">
        <f>+H11</f>
        <v>0</v>
      </c>
      <c r="K11" s="427"/>
      <c r="L11" s="617"/>
      <c r="M11" s="617"/>
    </row>
    <row r="12" spans="1:16" ht="24" customHeight="1">
      <c r="A12" s="614" t="s">
        <v>115</v>
      </c>
      <c r="B12" s="615"/>
      <c r="C12" s="615"/>
      <c r="D12" s="615"/>
      <c r="E12" s="616"/>
      <c r="F12" s="624"/>
      <c r="G12" s="624"/>
      <c r="H12" s="427">
        <f>IF($C$8="PERIODO DE PRUEBA",F12*0%,IF($C$8="EXTRAORDINARIA",F12*0%,F12*10%))</f>
        <v>0</v>
      </c>
      <c r="I12" s="427"/>
      <c r="J12" s="427">
        <f>+H12</f>
        <v>0</v>
      </c>
      <c r="K12" s="427"/>
      <c r="L12" s="617"/>
      <c r="M12" s="617"/>
    </row>
    <row r="13" spans="1:16" ht="21" customHeight="1">
      <c r="A13" s="344" t="s">
        <v>112</v>
      </c>
      <c r="B13" s="344"/>
      <c r="C13" s="618"/>
      <c r="D13" s="619"/>
      <c r="E13" s="619"/>
      <c r="F13" s="619"/>
      <c r="G13" s="619"/>
      <c r="H13" s="344" t="s">
        <v>0</v>
      </c>
      <c r="I13" s="344"/>
      <c r="J13" s="36" t="s">
        <v>1</v>
      </c>
      <c r="K13" s="59" t="s">
        <v>75</v>
      </c>
      <c r="L13" s="344" t="s">
        <v>77</v>
      </c>
      <c r="M13" s="344"/>
    </row>
    <row r="14" spans="1:16" s="17" customFormat="1" ht="17.100000000000001" customHeight="1">
      <c r="A14" s="344"/>
      <c r="B14" s="344"/>
      <c r="C14" s="620"/>
      <c r="D14" s="621"/>
      <c r="E14" s="621"/>
      <c r="F14" s="621"/>
      <c r="G14" s="621"/>
      <c r="H14" s="625"/>
      <c r="I14" s="626"/>
      <c r="J14" s="18"/>
      <c r="K14" s="19">
        <f>IF((J14-I14+1)=1,0,J14-I14+1)</f>
        <v>0</v>
      </c>
      <c r="L14" s="344"/>
      <c r="M14" s="344"/>
    </row>
    <row r="15" spans="1:16" ht="24" customHeight="1">
      <c r="A15" s="614" t="s">
        <v>113</v>
      </c>
      <c r="B15" s="615"/>
      <c r="C15" s="615"/>
      <c r="D15" s="615"/>
      <c r="E15" s="616"/>
      <c r="F15" s="427"/>
      <c r="G15" s="427"/>
      <c r="H15" s="427">
        <f>IF($C$8="PERIODO DE PRUEBA",F15*85%,IF($C$8="EXTRAORDINARIA",F15*85%,F15*80%))</f>
        <v>0</v>
      </c>
      <c r="I15" s="427"/>
      <c r="J15" s="427">
        <f>+H15</f>
        <v>0</v>
      </c>
      <c r="K15" s="427"/>
      <c r="L15" s="617">
        <f>+J15+J16+J17</f>
        <v>0</v>
      </c>
      <c r="M15" s="617"/>
    </row>
    <row r="16" spans="1:16" ht="24" customHeight="1">
      <c r="A16" s="614" t="s">
        <v>114</v>
      </c>
      <c r="B16" s="615"/>
      <c r="C16" s="615"/>
      <c r="D16" s="615"/>
      <c r="E16" s="616"/>
      <c r="F16" s="427"/>
      <c r="G16" s="427"/>
      <c r="H16" s="427">
        <f>IF($C$8="PERIODO DE PRUEBA",F16*15%,IF($C$8="EXTRAORDINARIA",F16*15%,F16*10%))</f>
        <v>0</v>
      </c>
      <c r="I16" s="427"/>
      <c r="J16" s="427">
        <f>+H16</f>
        <v>0</v>
      </c>
      <c r="K16" s="427"/>
      <c r="L16" s="617"/>
      <c r="M16" s="617"/>
    </row>
    <row r="17" spans="1:13" ht="24" customHeight="1">
      <c r="A17" s="614" t="s">
        <v>115</v>
      </c>
      <c r="B17" s="615"/>
      <c r="C17" s="615"/>
      <c r="D17" s="615"/>
      <c r="E17" s="616"/>
      <c r="F17" s="427"/>
      <c r="G17" s="427"/>
      <c r="H17" s="427">
        <f>IF($C$8="PERIODO DE PRUEBA",F17*0%,IF($C$8="EXTRAORDINARIA",F17*0%,F17*10%))</f>
        <v>0</v>
      </c>
      <c r="I17" s="427"/>
      <c r="J17" s="427">
        <f>+H17</f>
        <v>0</v>
      </c>
      <c r="K17" s="427"/>
      <c r="L17" s="617"/>
      <c r="M17" s="617"/>
    </row>
    <row r="18" spans="1:13" ht="21" customHeight="1">
      <c r="A18" s="344" t="s">
        <v>112</v>
      </c>
      <c r="B18" s="344"/>
      <c r="C18" s="618"/>
      <c r="D18" s="619"/>
      <c r="E18" s="619"/>
      <c r="F18" s="619"/>
      <c r="G18" s="619"/>
      <c r="H18" s="344" t="s">
        <v>0</v>
      </c>
      <c r="I18" s="344"/>
      <c r="J18" s="36" t="s">
        <v>1</v>
      </c>
      <c r="K18" s="59" t="s">
        <v>75</v>
      </c>
      <c r="L18" s="344" t="s">
        <v>77</v>
      </c>
      <c r="M18" s="344"/>
    </row>
    <row r="19" spans="1:13" s="17" customFormat="1" ht="17.100000000000001" customHeight="1">
      <c r="A19" s="344"/>
      <c r="B19" s="344"/>
      <c r="C19" s="620"/>
      <c r="D19" s="621"/>
      <c r="E19" s="621"/>
      <c r="F19" s="621"/>
      <c r="G19" s="621"/>
      <c r="H19" s="625"/>
      <c r="I19" s="626"/>
      <c r="J19" s="18"/>
      <c r="K19" s="19">
        <f>IF((J19-I19+1)=1,0,J19-I19+1)</f>
        <v>0</v>
      </c>
      <c r="L19" s="344"/>
      <c r="M19" s="344"/>
    </row>
    <row r="20" spans="1:13" ht="24" customHeight="1">
      <c r="A20" s="614" t="s">
        <v>113</v>
      </c>
      <c r="B20" s="615"/>
      <c r="C20" s="615"/>
      <c r="D20" s="615"/>
      <c r="E20" s="616"/>
      <c r="F20" s="427"/>
      <c r="G20" s="427"/>
      <c r="H20" s="427">
        <f>IF($C$8="PERIODO DE PRUEBA",F20*85%,IF($C$8="EXTRAORDINARIA",F20*85%,F20*80%))</f>
        <v>0</v>
      </c>
      <c r="I20" s="427"/>
      <c r="J20" s="427">
        <f>+H20</f>
        <v>0</v>
      </c>
      <c r="K20" s="427"/>
      <c r="L20" s="617">
        <f>+J20+J21+J22</f>
        <v>0</v>
      </c>
      <c r="M20" s="617"/>
    </row>
    <row r="21" spans="1:13" ht="24" customHeight="1">
      <c r="A21" s="614" t="s">
        <v>114</v>
      </c>
      <c r="B21" s="615"/>
      <c r="C21" s="615"/>
      <c r="D21" s="615"/>
      <c r="E21" s="616"/>
      <c r="F21" s="427"/>
      <c r="G21" s="427"/>
      <c r="H21" s="427">
        <f>IF($C$8="PERIODO DE PRUEBA",F21*15%,IF($C$8="EXTRAORDINARIA",F21*15%,F21*10%))</f>
        <v>0</v>
      </c>
      <c r="I21" s="427"/>
      <c r="J21" s="427">
        <f>+H21</f>
        <v>0</v>
      </c>
      <c r="K21" s="427"/>
      <c r="L21" s="617"/>
      <c r="M21" s="617"/>
    </row>
    <row r="22" spans="1:13" ht="24" customHeight="1">
      <c r="A22" s="614" t="s">
        <v>115</v>
      </c>
      <c r="B22" s="615"/>
      <c r="C22" s="615"/>
      <c r="D22" s="615"/>
      <c r="E22" s="616"/>
      <c r="F22" s="427"/>
      <c r="G22" s="427"/>
      <c r="H22" s="427">
        <f>IF($C$8="PERIODO DE PRUEBA",F22*0%,IF($C$8="EXTRAORDINARIA",F22*0%,F22*10%))</f>
        <v>0</v>
      </c>
      <c r="I22" s="427"/>
      <c r="J22" s="427">
        <f>+H22</f>
        <v>0</v>
      </c>
      <c r="K22" s="427"/>
      <c r="L22" s="617"/>
      <c r="M22" s="617"/>
    </row>
    <row r="23" spans="1:13" ht="24" customHeight="1">
      <c r="A23" s="51"/>
      <c r="B23" s="50"/>
      <c r="C23" s="50"/>
      <c r="D23" s="344" t="s">
        <v>125</v>
      </c>
      <c r="E23" s="344"/>
      <c r="F23" s="344"/>
      <c r="G23" s="344"/>
      <c r="H23" s="610">
        <f>+K9+K14+K19</f>
        <v>0</v>
      </c>
      <c r="I23" s="611"/>
      <c r="J23" s="356" t="s">
        <v>126</v>
      </c>
      <c r="K23" s="356"/>
      <c r="L23" s="612" t="e">
        <f>((L10*K9)+(L15*K14)+(L20*K19))/H23</f>
        <v>#DIV/0!</v>
      </c>
      <c r="M23" s="613"/>
    </row>
    <row r="24" spans="1:13" ht="15.75">
      <c r="A24" s="562" t="s">
        <v>119</v>
      </c>
      <c r="B24" s="642"/>
      <c r="C24" s="642"/>
      <c r="D24" s="642"/>
      <c r="E24" s="642"/>
      <c r="F24" s="642"/>
      <c r="G24" s="642"/>
      <c r="H24" s="642"/>
      <c r="I24" s="642"/>
      <c r="J24" s="642"/>
      <c r="K24" s="642"/>
      <c r="L24" s="642"/>
      <c r="M24" s="643"/>
    </row>
    <row r="25" spans="1:13" ht="21" customHeight="1">
      <c r="A25" s="344" t="s">
        <v>112</v>
      </c>
      <c r="B25" s="344"/>
      <c r="C25" s="618"/>
      <c r="D25" s="619"/>
      <c r="E25" s="619"/>
      <c r="F25" s="619"/>
      <c r="G25" s="619"/>
      <c r="H25" s="344" t="s">
        <v>0</v>
      </c>
      <c r="I25" s="344"/>
      <c r="J25" s="36" t="s">
        <v>1</v>
      </c>
      <c r="K25" s="59" t="s">
        <v>75</v>
      </c>
      <c r="L25" s="344" t="s">
        <v>77</v>
      </c>
      <c r="M25" s="344"/>
    </row>
    <row r="26" spans="1:13" s="17" customFormat="1" ht="17.100000000000001" customHeight="1">
      <c r="A26" s="344"/>
      <c r="B26" s="344"/>
      <c r="C26" s="620"/>
      <c r="D26" s="621"/>
      <c r="E26" s="621"/>
      <c r="F26" s="621"/>
      <c r="G26" s="621"/>
      <c r="H26" s="644"/>
      <c r="I26" s="427"/>
      <c r="J26" s="18"/>
      <c r="K26" s="19">
        <f>IF((J26-H26+1)=1,0,J26-H26+1)</f>
        <v>0</v>
      </c>
      <c r="L26" s="344"/>
      <c r="M26" s="344"/>
    </row>
    <row r="27" spans="1:13" ht="24" customHeight="1">
      <c r="A27" s="614" t="s">
        <v>113</v>
      </c>
      <c r="B27" s="615"/>
      <c r="C27" s="615"/>
      <c r="D27" s="615"/>
      <c r="E27" s="616"/>
      <c r="F27" s="427"/>
      <c r="G27" s="427"/>
      <c r="H27" s="427">
        <f>IF($C$8="PERIODO DE PRUEBA",F27*85%,IF($C$8="EXTRAORDINARIA",F27*85%,F27*80%))</f>
        <v>0</v>
      </c>
      <c r="I27" s="427"/>
      <c r="J27" s="427">
        <f>+H27</f>
        <v>0</v>
      </c>
      <c r="K27" s="427"/>
      <c r="L27" s="617">
        <f>+J27+J28+J29</f>
        <v>0</v>
      </c>
      <c r="M27" s="617"/>
    </row>
    <row r="28" spans="1:13" ht="24" customHeight="1">
      <c r="A28" s="614" t="s">
        <v>114</v>
      </c>
      <c r="B28" s="615"/>
      <c r="C28" s="615"/>
      <c r="D28" s="615"/>
      <c r="E28" s="616"/>
      <c r="F28" s="427"/>
      <c r="G28" s="427"/>
      <c r="H28" s="427">
        <f>IF($C$8="PERIODO DE PRUEBA",F28*15%,IF($C$8="EXTRAORDINARIA",F28*15%,F28*10%))</f>
        <v>0</v>
      </c>
      <c r="I28" s="427"/>
      <c r="J28" s="427">
        <f>+H28</f>
        <v>0</v>
      </c>
      <c r="K28" s="427"/>
      <c r="L28" s="617"/>
      <c r="M28" s="617"/>
    </row>
    <row r="29" spans="1:13" ht="24" customHeight="1">
      <c r="A29" s="614" t="s">
        <v>115</v>
      </c>
      <c r="B29" s="615"/>
      <c r="C29" s="615"/>
      <c r="D29" s="615"/>
      <c r="E29" s="616"/>
      <c r="F29" s="427"/>
      <c r="G29" s="427"/>
      <c r="H29" s="427">
        <f>IF($C$8="PERIODO DE PRUEBA",F29*0%,IF($C$8="EXTRAORDINARIA",F29*0%,F29*10%))</f>
        <v>0</v>
      </c>
      <c r="I29" s="427"/>
      <c r="J29" s="427">
        <f>+H29</f>
        <v>0</v>
      </c>
      <c r="K29" s="427"/>
      <c r="L29" s="617"/>
      <c r="M29" s="617"/>
    </row>
    <row r="30" spans="1:13" ht="21" customHeight="1">
      <c r="A30" s="344" t="s">
        <v>112</v>
      </c>
      <c r="B30" s="344"/>
      <c r="C30" s="618"/>
      <c r="D30" s="619"/>
      <c r="E30" s="619"/>
      <c r="F30" s="619"/>
      <c r="G30" s="619"/>
      <c r="H30" s="344" t="s">
        <v>0</v>
      </c>
      <c r="I30" s="344"/>
      <c r="J30" s="36" t="s">
        <v>1</v>
      </c>
      <c r="K30" s="59" t="s">
        <v>75</v>
      </c>
      <c r="L30" s="344" t="s">
        <v>77</v>
      </c>
      <c r="M30" s="344"/>
    </row>
    <row r="31" spans="1:13" s="17" customFormat="1" ht="17.100000000000001" customHeight="1">
      <c r="A31" s="344"/>
      <c r="B31" s="344"/>
      <c r="C31" s="620"/>
      <c r="D31" s="621"/>
      <c r="E31" s="621"/>
      <c r="F31" s="621"/>
      <c r="G31" s="621"/>
      <c r="H31" s="427"/>
      <c r="I31" s="427"/>
      <c r="J31" s="18"/>
      <c r="K31" s="19">
        <f>IF((J31-I31+1)=1,0,J31-I31+1)</f>
        <v>0</v>
      </c>
      <c r="L31" s="344"/>
      <c r="M31" s="344"/>
    </row>
    <row r="32" spans="1:13" ht="24" customHeight="1">
      <c r="A32" s="614" t="s">
        <v>113</v>
      </c>
      <c r="B32" s="615"/>
      <c r="C32" s="615"/>
      <c r="D32" s="615"/>
      <c r="E32" s="616"/>
      <c r="F32" s="427"/>
      <c r="G32" s="427"/>
      <c r="H32" s="427">
        <f>IF($C$8="PERIODO DE PRUEBA",F32*85%,IF($C$8="EXTRAORDINARIA",F32*85%,F32*80%))</f>
        <v>0</v>
      </c>
      <c r="I32" s="427"/>
      <c r="J32" s="427">
        <f>+H32</f>
        <v>0</v>
      </c>
      <c r="K32" s="427"/>
      <c r="L32" s="617">
        <f>+J32+J33+J34</f>
        <v>0</v>
      </c>
      <c r="M32" s="617"/>
    </row>
    <row r="33" spans="1:16" ht="24" customHeight="1">
      <c r="A33" s="614" t="s">
        <v>114</v>
      </c>
      <c r="B33" s="615"/>
      <c r="C33" s="615"/>
      <c r="D33" s="615"/>
      <c r="E33" s="616"/>
      <c r="F33" s="427"/>
      <c r="G33" s="427"/>
      <c r="H33" s="427">
        <f>IF($C$8="PERIODO DE PRUEBA",F33*15%,IF($C$8="EXTRAORDINARIA",F33*15%,F33*10%))</f>
        <v>0</v>
      </c>
      <c r="I33" s="427"/>
      <c r="J33" s="427">
        <f>+H33</f>
        <v>0</v>
      </c>
      <c r="K33" s="427"/>
      <c r="L33" s="617"/>
      <c r="M33" s="617"/>
    </row>
    <row r="34" spans="1:16" ht="24" customHeight="1">
      <c r="A34" s="614" t="s">
        <v>115</v>
      </c>
      <c r="B34" s="615"/>
      <c r="C34" s="615"/>
      <c r="D34" s="615"/>
      <c r="E34" s="616"/>
      <c r="F34" s="427"/>
      <c r="G34" s="427"/>
      <c r="H34" s="427">
        <f>IF($C$8="PERIODO DE PRUEBA",F34*0%,IF($C$8="EXTRAORDINARIA",F34*0%,F34*10%))</f>
        <v>0</v>
      </c>
      <c r="I34" s="427"/>
      <c r="J34" s="427">
        <f>+H34</f>
        <v>0</v>
      </c>
      <c r="K34" s="427"/>
      <c r="L34" s="617"/>
      <c r="M34" s="617"/>
    </row>
    <row r="35" spans="1:16" ht="21" customHeight="1">
      <c r="A35" s="344" t="s">
        <v>112</v>
      </c>
      <c r="B35" s="344"/>
      <c r="C35" s="618"/>
      <c r="D35" s="619"/>
      <c r="E35" s="619"/>
      <c r="F35" s="619"/>
      <c r="G35" s="619"/>
      <c r="H35" s="344" t="s">
        <v>0</v>
      </c>
      <c r="I35" s="344"/>
      <c r="J35" s="36" t="s">
        <v>1</v>
      </c>
      <c r="K35" s="59" t="s">
        <v>75</v>
      </c>
      <c r="L35" s="344" t="s">
        <v>77</v>
      </c>
      <c r="M35" s="344"/>
    </row>
    <row r="36" spans="1:16" s="17" customFormat="1" ht="17.100000000000001" customHeight="1">
      <c r="A36" s="344"/>
      <c r="B36" s="344"/>
      <c r="C36" s="620"/>
      <c r="D36" s="621"/>
      <c r="E36" s="621"/>
      <c r="F36" s="621"/>
      <c r="G36" s="621"/>
      <c r="H36" s="427"/>
      <c r="I36" s="427"/>
      <c r="J36" s="18"/>
      <c r="K36" s="19">
        <f>IF((J36-I36+1)=1,0,J36-I36+1)</f>
        <v>0</v>
      </c>
      <c r="L36" s="344"/>
      <c r="M36" s="344"/>
    </row>
    <row r="37" spans="1:16" ht="24" customHeight="1">
      <c r="A37" s="614" t="s">
        <v>113</v>
      </c>
      <c r="B37" s="615"/>
      <c r="C37" s="615"/>
      <c r="D37" s="615"/>
      <c r="E37" s="616"/>
      <c r="F37" s="427"/>
      <c r="G37" s="427"/>
      <c r="H37" s="427">
        <f>IF($C$8="PERIODO DE PRUEBA",F37*85%,IF($C$8="EXTRAORDINARIA",F37*85%,F37*80%))</f>
        <v>0</v>
      </c>
      <c r="I37" s="427"/>
      <c r="J37" s="427">
        <f>+H37</f>
        <v>0</v>
      </c>
      <c r="K37" s="427"/>
      <c r="L37" s="617">
        <f>+J37+J38+J39</f>
        <v>0</v>
      </c>
      <c r="M37" s="617"/>
    </row>
    <row r="38" spans="1:16" ht="24" customHeight="1">
      <c r="A38" s="614" t="s">
        <v>114</v>
      </c>
      <c r="B38" s="615"/>
      <c r="C38" s="615"/>
      <c r="D38" s="615"/>
      <c r="E38" s="616"/>
      <c r="F38" s="427"/>
      <c r="G38" s="427"/>
      <c r="H38" s="427">
        <f>IF($C$8="PERIODO DE PRUEBA",F38*15%,IF($C$8="EXTRAORDINARIA",F38*15%,F38*10%))</f>
        <v>0</v>
      </c>
      <c r="I38" s="427"/>
      <c r="J38" s="427">
        <f>+H38</f>
        <v>0</v>
      </c>
      <c r="K38" s="427"/>
      <c r="L38" s="617"/>
      <c r="M38" s="617"/>
    </row>
    <row r="39" spans="1:16" ht="24" customHeight="1">
      <c r="A39" s="614" t="s">
        <v>115</v>
      </c>
      <c r="B39" s="615"/>
      <c r="C39" s="615"/>
      <c r="D39" s="615"/>
      <c r="E39" s="616"/>
      <c r="F39" s="427"/>
      <c r="G39" s="427"/>
      <c r="H39" s="427">
        <f>IF($C$8="PERIODO DE PRUEBA",F39*0%,IF($C$8="EXTRAORDINARIA",F39*0%,F39*10%))</f>
        <v>0</v>
      </c>
      <c r="I39" s="427"/>
      <c r="J39" s="427">
        <f>+H39</f>
        <v>0</v>
      </c>
      <c r="K39" s="427"/>
      <c r="L39" s="617"/>
      <c r="M39" s="617"/>
    </row>
    <row r="40" spans="1:16" ht="24" customHeight="1">
      <c r="A40" s="51"/>
      <c r="B40" s="50"/>
      <c r="C40" s="50"/>
      <c r="D40" s="344" t="s">
        <v>125</v>
      </c>
      <c r="E40" s="344"/>
      <c r="F40" s="344"/>
      <c r="G40" s="344"/>
      <c r="H40" s="610">
        <f>+K26+K31+K36</f>
        <v>0</v>
      </c>
      <c r="I40" s="611"/>
      <c r="J40" s="356" t="s">
        <v>126</v>
      </c>
      <c r="K40" s="356"/>
      <c r="L40" s="612" t="e">
        <f>((L27*K26)+(L32*K31)+(L37*K36))/H40</f>
        <v>#DIV/0!</v>
      </c>
      <c r="M40" s="613"/>
    </row>
    <row r="41" spans="1:16" ht="15" customHeight="1">
      <c r="A41" s="360" t="s">
        <v>79</v>
      </c>
      <c r="B41" s="640"/>
      <c r="C41" s="652" t="s">
        <v>47</v>
      </c>
      <c r="D41" s="653"/>
      <c r="E41" s="654"/>
      <c r="F41" s="652" t="s">
        <v>48</v>
      </c>
      <c r="G41" s="653"/>
      <c r="H41" s="653"/>
      <c r="I41" s="653"/>
      <c r="J41" s="654"/>
      <c r="K41" s="355" t="s">
        <v>82</v>
      </c>
      <c r="L41" s="356"/>
      <c r="M41" s="364"/>
    </row>
    <row r="42" spans="1:16" ht="22.5" customHeight="1">
      <c r="A42" s="362"/>
      <c r="B42" s="641"/>
      <c r="C42" s="428">
        <f>'2. EVALUACIÓN SEMESTRAL (1)'!M46</f>
        <v>0</v>
      </c>
      <c r="D42" s="610"/>
      <c r="E42" s="611"/>
      <c r="F42" s="610"/>
      <c r="G42" s="610"/>
      <c r="H42" s="610"/>
      <c r="I42" s="610"/>
      <c r="J42" s="611"/>
      <c r="K42" s="428">
        <f>'2. EVALUACIÓN SEMESTRAL (1)'!AG46</f>
        <v>0</v>
      </c>
      <c r="L42" s="610"/>
      <c r="M42" s="651"/>
      <c r="P42" s="51" t="s">
        <v>76</v>
      </c>
    </row>
    <row r="43" spans="1:16" ht="24" customHeight="1">
      <c r="A43" s="649" t="s">
        <v>80</v>
      </c>
      <c r="B43" s="650"/>
      <c r="C43" s="428">
        <f>'2. EVALUACIÓN SEMESTRAL (1)'!M47</f>
        <v>0</v>
      </c>
      <c r="D43" s="610"/>
      <c r="E43" s="611"/>
      <c r="F43" s="610"/>
      <c r="G43" s="610"/>
      <c r="H43" s="610"/>
      <c r="I43" s="610"/>
      <c r="J43" s="611"/>
      <c r="K43" s="428">
        <f>'2. EVALUACIÓN SEMESTRAL (1)'!AG47</f>
        <v>0</v>
      </c>
      <c r="L43" s="610"/>
      <c r="M43" s="651"/>
    </row>
    <row r="44" spans="1:16" ht="29.25" customHeight="1">
      <c r="A44" s="638" t="s">
        <v>78</v>
      </c>
      <c r="B44" s="639"/>
      <c r="C44" s="645"/>
      <c r="D44" s="646"/>
      <c r="E44" s="647"/>
      <c r="F44" s="646"/>
      <c r="G44" s="646"/>
      <c r="H44" s="646"/>
      <c r="I44" s="646"/>
      <c r="J44" s="647"/>
      <c r="K44" s="645"/>
      <c r="L44" s="646"/>
      <c r="M44" s="648"/>
    </row>
    <row r="45" spans="1:16" ht="15" customHeight="1">
      <c r="A45" s="562" t="s">
        <v>83</v>
      </c>
      <c r="B45" s="563"/>
      <c r="C45" s="563"/>
      <c r="D45" s="563"/>
      <c r="E45" s="627"/>
      <c r="F45" s="563"/>
      <c r="G45" s="563"/>
      <c r="H45" s="563"/>
      <c r="I45" s="563"/>
      <c r="J45" s="563"/>
      <c r="K45" s="563"/>
      <c r="L45" s="563"/>
      <c r="M45" s="628"/>
    </row>
    <row r="46" spans="1:16">
      <c r="A46" s="629"/>
      <c r="B46" s="630"/>
      <c r="C46" s="630"/>
      <c r="D46" s="630"/>
      <c r="E46" s="630"/>
      <c r="F46" s="630"/>
      <c r="G46" s="630"/>
      <c r="H46" s="630"/>
      <c r="I46" s="630"/>
      <c r="J46" s="630"/>
      <c r="K46" s="630"/>
      <c r="L46" s="630"/>
      <c r="M46" s="631"/>
    </row>
    <row r="47" spans="1:16">
      <c r="A47" s="632"/>
      <c r="B47" s="633"/>
      <c r="C47" s="633"/>
      <c r="D47" s="633"/>
      <c r="E47" s="633"/>
      <c r="F47" s="633"/>
      <c r="G47" s="633"/>
      <c r="H47" s="633"/>
      <c r="I47" s="633"/>
      <c r="J47" s="633"/>
      <c r="K47" s="633"/>
      <c r="L47" s="633"/>
      <c r="M47" s="634"/>
    </row>
    <row r="48" spans="1:16" ht="15.75" thickBot="1">
      <c r="A48" s="635"/>
      <c r="B48" s="636"/>
      <c r="C48" s="636"/>
      <c r="D48" s="636"/>
      <c r="E48" s="636"/>
      <c r="F48" s="636"/>
      <c r="G48" s="636"/>
      <c r="H48" s="636"/>
      <c r="I48" s="636"/>
      <c r="J48" s="636"/>
      <c r="K48" s="636"/>
      <c r="L48" s="636"/>
      <c r="M48" s="637"/>
    </row>
  </sheetData>
  <sheetProtection formatCells="0" formatColumns="0" formatRows="0"/>
  <mergeCells count="137">
    <mergeCell ref="F41:J41"/>
    <mergeCell ref="A6:M6"/>
    <mergeCell ref="A7:M7"/>
    <mergeCell ref="A30:B31"/>
    <mergeCell ref="C30:G31"/>
    <mergeCell ref="H30:I30"/>
    <mergeCell ref="L30:M31"/>
    <mergeCell ref="H31:I31"/>
    <mergeCell ref="A32:E32"/>
    <mergeCell ref="F32:G32"/>
    <mergeCell ref="F21:G21"/>
    <mergeCell ref="H21:I21"/>
    <mergeCell ref="J21:K21"/>
    <mergeCell ref="A22:E22"/>
    <mergeCell ref="F22:G22"/>
    <mergeCell ref="H22:I22"/>
    <mergeCell ref="J22:K22"/>
    <mergeCell ref="J16:K16"/>
    <mergeCell ref="A17:E17"/>
    <mergeCell ref="F17:G17"/>
    <mergeCell ref="H17:I17"/>
    <mergeCell ref="J17:K17"/>
    <mergeCell ref="L13:M14"/>
    <mergeCell ref="A15:E15"/>
    <mergeCell ref="E1:M5"/>
    <mergeCell ref="A28:E28"/>
    <mergeCell ref="F28:G28"/>
    <mergeCell ref="H28:I28"/>
    <mergeCell ref="J28:K28"/>
    <mergeCell ref="A29:E29"/>
    <mergeCell ref="F29:G29"/>
    <mergeCell ref="H29:I29"/>
    <mergeCell ref="J29:K29"/>
    <mergeCell ref="D23:G23"/>
    <mergeCell ref="A18:B19"/>
    <mergeCell ref="C18:G19"/>
    <mergeCell ref="H18:I18"/>
    <mergeCell ref="L18:M19"/>
    <mergeCell ref="H19:I19"/>
    <mergeCell ref="A20:E20"/>
    <mergeCell ref="F20:G20"/>
    <mergeCell ref="H20:I20"/>
    <mergeCell ref="J20:K20"/>
    <mergeCell ref="L20:M22"/>
    <mergeCell ref="H27:I27"/>
    <mergeCell ref="J27:K27"/>
    <mergeCell ref="L27:M29"/>
    <mergeCell ref="A21:E21"/>
    <mergeCell ref="A45:M45"/>
    <mergeCell ref="A46:M48"/>
    <mergeCell ref="A44:B44"/>
    <mergeCell ref="A41:B42"/>
    <mergeCell ref="A24:M24"/>
    <mergeCell ref="A25:B26"/>
    <mergeCell ref="C25:G26"/>
    <mergeCell ref="H25:I25"/>
    <mergeCell ref="L25:M26"/>
    <mergeCell ref="H26:I26"/>
    <mergeCell ref="C44:E44"/>
    <mergeCell ref="F44:J44"/>
    <mergeCell ref="K44:M44"/>
    <mergeCell ref="A43:B43"/>
    <mergeCell ref="C43:E43"/>
    <mergeCell ref="F43:J43"/>
    <mergeCell ref="K43:M43"/>
    <mergeCell ref="C42:E42"/>
    <mergeCell ref="C41:E41"/>
    <mergeCell ref="K41:M41"/>
    <mergeCell ref="F42:J42"/>
    <mergeCell ref="K42:M42"/>
    <mergeCell ref="A27:E27"/>
    <mergeCell ref="F27:G27"/>
    <mergeCell ref="A12:E12"/>
    <mergeCell ref="C13:G14"/>
    <mergeCell ref="H13:I13"/>
    <mergeCell ref="H14:I14"/>
    <mergeCell ref="H35:I35"/>
    <mergeCell ref="L35:M36"/>
    <mergeCell ref="H36:I36"/>
    <mergeCell ref="F15:G15"/>
    <mergeCell ref="H15:I15"/>
    <mergeCell ref="J15:K15"/>
    <mergeCell ref="L15:M17"/>
    <mergeCell ref="A16:E16"/>
    <mergeCell ref="F16:G16"/>
    <mergeCell ref="H16:I16"/>
    <mergeCell ref="A13:B14"/>
    <mergeCell ref="F12:G12"/>
    <mergeCell ref="H12:I12"/>
    <mergeCell ref="J12:K12"/>
    <mergeCell ref="A8:B9"/>
    <mergeCell ref="H32:I32"/>
    <mergeCell ref="J32:K32"/>
    <mergeCell ref="L32:M34"/>
    <mergeCell ref="A33:E33"/>
    <mergeCell ref="F33:G33"/>
    <mergeCell ref="H33:I33"/>
    <mergeCell ref="J33:K33"/>
    <mergeCell ref="A34:E34"/>
    <mergeCell ref="F34:G34"/>
    <mergeCell ref="H10:I10"/>
    <mergeCell ref="J10:K10"/>
    <mergeCell ref="C8:G9"/>
    <mergeCell ref="H8:I8"/>
    <mergeCell ref="H9:I9"/>
    <mergeCell ref="F11:G11"/>
    <mergeCell ref="H11:I11"/>
    <mergeCell ref="L8:M9"/>
    <mergeCell ref="L10:M12"/>
    <mergeCell ref="A10:E10"/>
    <mergeCell ref="J11:K11"/>
    <mergeCell ref="J23:K23"/>
    <mergeCell ref="F10:G10"/>
    <mergeCell ref="A11:E11"/>
    <mergeCell ref="D40:G40"/>
    <mergeCell ref="H40:I40"/>
    <mergeCell ref="J40:K40"/>
    <mergeCell ref="L40:M40"/>
    <mergeCell ref="F39:G39"/>
    <mergeCell ref="H39:I39"/>
    <mergeCell ref="J39:K39"/>
    <mergeCell ref="L23:M23"/>
    <mergeCell ref="H23:I23"/>
    <mergeCell ref="A37:E37"/>
    <mergeCell ref="F37:G37"/>
    <mergeCell ref="H37:I37"/>
    <mergeCell ref="J37:K37"/>
    <mergeCell ref="L37:M39"/>
    <mergeCell ref="A38:E38"/>
    <mergeCell ref="F38:G38"/>
    <mergeCell ref="H38:I38"/>
    <mergeCell ref="J38:K38"/>
    <mergeCell ref="A39:E39"/>
    <mergeCell ref="H34:I34"/>
    <mergeCell ref="J34:K34"/>
    <mergeCell ref="A35:B36"/>
    <mergeCell ref="C35:G36"/>
  </mergeCells>
  <pageMargins left="0.70866141732283472" right="0.70866141732283472" top="0.74803149606299213" bottom="0.74803149606299213" header="0.31496062992125984" footer="0.31496062992125984"/>
  <pageSetup scale="5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53</vt:i4>
      </vt:variant>
    </vt:vector>
  </HeadingPairs>
  <TitlesOfParts>
    <vt:vector size="63" baseType="lpstr">
      <vt:lpstr>1. CONCERTACIÓN</vt:lpstr>
      <vt:lpstr>Hoja2</vt:lpstr>
      <vt:lpstr>lista de selecciones</vt:lpstr>
      <vt:lpstr>2. EVALUACIÓN SEMESTRAL (1)</vt:lpstr>
      <vt:lpstr>3. EVALUACIÓN SEMESTRAL (2)</vt:lpstr>
      <vt:lpstr>3. COMPORTAMENTALES</vt:lpstr>
      <vt:lpstr>INFORMACIÓN GENERAL</vt:lpstr>
      <vt:lpstr>4. CONSOLIDADO ANUAL</vt:lpstr>
      <vt:lpstr>4. CONSOLIDADO EVALUACION PARCI</vt:lpstr>
      <vt:lpstr>EVALUACIÓN EXTRAORDINARIA</vt:lpstr>
      <vt:lpstr>aceptable_anual_u_ordinario</vt:lpstr>
      <vt:lpstr>aceptable_ppye</vt:lpstr>
      <vt:lpstr>Adaptación_al_cambio</vt:lpstr>
      <vt:lpstr>alto_anual_u_ordinario</vt:lpstr>
      <vt:lpstr>alto_ppye</vt:lpstr>
      <vt:lpstr>ANUAL_U_ORDINARIA</vt:lpstr>
      <vt:lpstr>anual_u_ordinario</vt:lpstr>
      <vt:lpstr>Aprendizaje_continuo</vt:lpstr>
      <vt:lpstr>'1. CONCERTACIÓN'!Área_de_impresión</vt:lpstr>
      <vt:lpstr>'2. EVALUACIÓN SEMESTRAL (1)'!Área_de_impresión</vt:lpstr>
      <vt:lpstr>'3. COMPORTAMENTALES'!Área_de_impresión</vt:lpstr>
      <vt:lpstr>'3. EVALUACIÓN SEMESTRAL (2)'!Área_de_impresión</vt:lpstr>
      <vt:lpstr>'4. CONSOLIDADO ANUAL'!Área_de_impresión</vt:lpstr>
      <vt:lpstr>'4. CONSOLIDADO EVALUACION PARCI'!Área_de_impresión</vt:lpstr>
      <vt:lpstr>Asesor</vt:lpstr>
      <vt:lpstr>Asistencial</vt:lpstr>
      <vt:lpstr>bajo_anual_u_ordinario</vt:lpstr>
      <vt:lpstr>bajo_ppye</vt:lpstr>
      <vt:lpstr>Colaboración</vt:lpstr>
      <vt:lpstr>COMPETENCIAS</vt:lpstr>
      <vt:lpstr>Compromiso_con_la_organizacion</vt:lpstr>
      <vt:lpstr>Conocimiento_del_entorno</vt:lpstr>
      <vt:lpstr>Construcción_de_relaciones</vt:lpstr>
      <vt:lpstr>Creatividad_e_innovación_profesional</vt:lpstr>
      <vt:lpstr>Creatividad_e_innovación_tecnico</vt:lpstr>
      <vt:lpstr>Disciplina</vt:lpstr>
      <vt:lpstr>EVALUACIONES_DEFINITIVAS</vt:lpstr>
      <vt:lpstr>EVALUACIONES_PARCIALES_EVENTUALES</vt:lpstr>
      <vt:lpstr>Experticia_profesional_Asesor</vt:lpstr>
      <vt:lpstr>Experticia_profesional_profesional</vt:lpstr>
      <vt:lpstr>Experticia_técnica</vt:lpstr>
      <vt:lpstr>Iniciativa</vt:lpstr>
      <vt:lpstr>Liderazgo_de_Grupos_de_Trabajo_CON_PERSONAL_A_CARGO</vt:lpstr>
      <vt:lpstr>Manejo_de_la_información</vt:lpstr>
      <vt:lpstr>muy_alto_anual_u_ordinario</vt:lpstr>
      <vt:lpstr>muy_alto_ppye</vt:lpstr>
      <vt:lpstr>Niveles</vt:lpstr>
      <vt:lpstr>Orientacion_a_resultados</vt:lpstr>
      <vt:lpstr>Orientacion_al_usuario_y_al_ciudadano</vt:lpstr>
      <vt:lpstr>Periodo</vt:lpstr>
      <vt:lpstr>periodo_de_prueba_y_extraordinaria</vt:lpstr>
      <vt:lpstr>Profesional</vt:lpstr>
      <vt:lpstr>Profesional_con_Personal_a_Cargo</vt:lpstr>
      <vt:lpstr>Relaciones_interpersonales</vt:lpstr>
      <vt:lpstr>Seguimiento</vt:lpstr>
      <vt:lpstr>'3. EVALUACIÓN SEMESTRAL (2)'!SELECCION</vt:lpstr>
      <vt:lpstr>SELECCION</vt:lpstr>
      <vt:lpstr>SELECCIÓN</vt:lpstr>
      <vt:lpstr>Técnico</vt:lpstr>
      <vt:lpstr>Toma_de_decisiones_CON_PERSONAL_A_CARGO</vt:lpstr>
      <vt:lpstr>Trabajo_en_equipo</vt:lpstr>
      <vt:lpstr>Trabajo_en_equipo_y_colaboración</vt:lpstr>
      <vt:lpstr>Transparencia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Andrea Donado Trujillo</dc:creator>
  <cp:lastModifiedBy>Ana Elizabeth Cucachon Vega</cp:lastModifiedBy>
  <cp:lastPrinted>2024-01-24T12:46:31Z</cp:lastPrinted>
  <dcterms:created xsi:type="dcterms:W3CDTF">2013-07-09T15:26:42Z</dcterms:created>
  <dcterms:modified xsi:type="dcterms:W3CDTF">2024-01-24T13:01:25Z</dcterms:modified>
</cp:coreProperties>
</file>