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codeName="ThisWorkbook" autoCompressPictures="0"/>
  <mc:AlternateContent xmlns:mc="http://schemas.openxmlformats.org/markup-compatibility/2006">
    <mc:Choice Requires="x15">
      <x15ac:absPath xmlns:x15ac="http://schemas.microsoft.com/office/spreadsheetml/2010/11/ac" url="https://esehospitalcaldas.sharepoint.com/sites/Planeacion/Documentos compartidos/QA y Planeación/QA y Planeacion/PLANEACION 2024/Mapa De Riesgos 2026/"/>
    </mc:Choice>
  </mc:AlternateContent>
  <xr:revisionPtr revIDLastSave="534" documentId="13_ncr:1_{7ED2E130-AE74-4C91-8805-EBC69D03C371}" xr6:coauthVersionLast="47" xr6:coauthVersionMax="47" xr10:uidLastSave="{7978F60C-2BB4-4D0A-99CC-7008DED1886D}"/>
  <bookViews>
    <workbookView xWindow="-120" yWindow="-120" windowWidth="29040" windowHeight="15720" firstSheet="4" activeTab="4" xr2:uid="{00000000-000D-0000-FFFF-FFFF00000000}"/>
  </bookViews>
  <sheets>
    <sheet name="FORMATO MATRIZ RIESGOS OK" sheetId="89" state="hidden" r:id="rId1"/>
    <sheet name="TABLAS" sheetId="19" state="hidden" r:id="rId2"/>
    <sheet name="REFERENCIAS" sheetId="85" state="hidden" r:id="rId3"/>
    <sheet name="RIESGOS CORRUPCIÓN 2022" sheetId="115" state="hidden" r:id="rId4"/>
    <sheet name="RIESGOS CORRUP 2026 ESE CALDAS" sheetId="116" r:id="rId5"/>
    <sheet name="TABLAS VALORACIÓN" sheetId="117" r:id="rId6"/>
    <sheet name="VALORACION IMPACTO" sheetId="118" state="hidden" r:id="rId7"/>
  </sheets>
  <externalReferences>
    <externalReference r:id="rId8"/>
  </externalReferences>
  <definedNames>
    <definedName name="_xlnm._FilterDatabase" localSheetId="0" hidden="1">'FORMATO MATRIZ RIESGOS OK'!$D$1:$D$163</definedName>
    <definedName name="_xlnm._FilterDatabase" localSheetId="4" hidden="1">'RIESGOS CORRUP 2026 ESE CALDAS'!$A$4:$AM$50</definedName>
    <definedName name="_xlnm._FilterDatabase" localSheetId="3" hidden="1">'RIESGOS CORRUPCIÓN 2022'!$D$3:$D$48</definedName>
    <definedName name="FRECUENCIA">TABLAS!$B$4:$B$7</definedName>
    <definedName name="SEVERIDAD">TABLAS!$C$4:$C$7</definedName>
    <definedName name="TIPO" localSheetId="0">[1]TABLAS!$I$4:$I$6</definedName>
    <definedName name="TIPO" localSheetId="4">[1]TABLAS!$I$4:$I$6</definedName>
    <definedName name="TIPO" localSheetId="3">[1]TABLAS!$I$4:$I$6</definedName>
    <definedName name="TIPO">TABLAS!$I$4:$I$6</definedName>
    <definedName name="_xlnm.Print_Titles" localSheetId="4">'RIESGOS CORRUP 2026 ESE CALDAS'!$3:$4</definedName>
    <definedName name="_xlnm.Print_Titles" localSheetId="3">'RIESGOS CORRUPCIÓN 2022'!$3:$4</definedName>
    <definedName name="ZONA_DE_RIESGO">TABLAS!$D$4:$D$7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 i="116" l="1"/>
  <c r="K12" i="116" s="1"/>
  <c r="T5" i="116"/>
  <c r="V5" i="116" s="1"/>
  <c r="J5" i="116"/>
  <c r="K5" i="116" s="1"/>
  <c r="E13" i="85" l="1"/>
  <c r="E17" i="85" l="1"/>
  <c r="D15" i="85"/>
  <c r="G13" i="85"/>
  <c r="L14" i="85"/>
  <c r="E4" i="85"/>
  <c r="L16" i="85"/>
  <c r="L15" i="85" l="1"/>
  <c r="M4" i="85"/>
  <c r="G17" i="85"/>
  <c r="C13" i="85" l="1"/>
  <c r="T50" i="116" l="1"/>
  <c r="V50" i="116" s="1"/>
  <c r="U50" i="116" s="1"/>
  <c r="X50" i="116" s="1"/>
  <c r="Y50" i="116" s="1"/>
  <c r="T49" i="116"/>
  <c r="V49" i="116" s="1"/>
  <c r="U49" i="116" s="1"/>
  <c r="X49" i="116" s="1"/>
  <c r="Y49" i="116" s="1"/>
  <c r="T48" i="116"/>
  <c r="V48" i="116" s="1"/>
  <c r="U48" i="116" s="1"/>
  <c r="X48" i="116" s="1"/>
  <c r="Y48" i="116" s="1"/>
  <c r="T47" i="116"/>
  <c r="V47" i="116" s="1"/>
  <c r="U47" i="116" s="1"/>
  <c r="X47" i="116" s="1"/>
  <c r="Y47" i="116" s="1"/>
  <c r="T46" i="116"/>
  <c r="V46" i="116" s="1"/>
  <c r="U46" i="116" s="1"/>
  <c r="X46" i="116" s="1"/>
  <c r="Y46" i="116" s="1"/>
  <c r="T45" i="116"/>
  <c r="V45" i="116" s="1"/>
  <c r="U45" i="116" s="1"/>
  <c r="X45" i="116" s="1"/>
  <c r="Y45" i="116" s="1"/>
  <c r="T44" i="116"/>
  <c r="V44" i="116" s="1"/>
  <c r="U44" i="116" s="1"/>
  <c r="X44" i="116" s="1"/>
  <c r="Y44" i="116" s="1"/>
  <c r="T43" i="116"/>
  <c r="V43" i="116" s="1"/>
  <c r="U43" i="116" s="1"/>
  <c r="X43" i="116" s="1"/>
  <c r="J43" i="116"/>
  <c r="K43" i="116" s="1"/>
  <c r="Y43" i="116" l="1"/>
  <c r="Z43" i="116"/>
  <c r="AC43" i="116" s="1"/>
  <c r="AE43" i="116" l="1"/>
  <c r="AG43" i="116" s="1"/>
  <c r="AD43" i="116"/>
  <c r="AF43" i="116" s="1"/>
  <c r="AH43" i="116" l="1"/>
  <c r="AI43" i="116" s="1"/>
  <c r="T24" i="116"/>
  <c r="V24" i="116" s="1"/>
  <c r="U24" i="116" s="1"/>
  <c r="X24" i="116" s="1"/>
  <c r="Y24" i="116" s="1"/>
  <c r="T30" i="116"/>
  <c r="V30" i="116" s="1"/>
  <c r="U30" i="116" s="1"/>
  <c r="X30" i="116" s="1"/>
  <c r="Y30" i="116" s="1"/>
  <c r="T42" i="116"/>
  <c r="V42" i="116" s="1"/>
  <c r="U42" i="116" s="1"/>
  <c r="X42" i="116" s="1"/>
  <c r="Y42" i="116" s="1"/>
  <c r="T41" i="116"/>
  <c r="V41" i="116" s="1"/>
  <c r="U41" i="116" s="1"/>
  <c r="X41" i="116" s="1"/>
  <c r="Y41" i="116" s="1"/>
  <c r="T36" i="116"/>
  <c r="V36" i="116" s="1"/>
  <c r="U36" i="116" s="1"/>
  <c r="X36" i="116" s="1"/>
  <c r="Y36" i="116" s="1"/>
  <c r="T40" i="116" l="1"/>
  <c r="V40" i="116" s="1"/>
  <c r="U40" i="116" s="1"/>
  <c r="X40" i="116" s="1"/>
  <c r="Y40" i="116" s="1"/>
  <c r="T39" i="116"/>
  <c r="V39" i="116" s="1"/>
  <c r="U39" i="116" s="1"/>
  <c r="X39" i="116" s="1"/>
  <c r="Y39" i="116" s="1"/>
  <c r="T38" i="116"/>
  <c r="V38" i="116" s="1"/>
  <c r="U38" i="116" s="1"/>
  <c r="X38" i="116" s="1"/>
  <c r="Y38" i="116" s="1"/>
  <c r="T35" i="116"/>
  <c r="V35" i="116" s="1"/>
  <c r="U35" i="116" s="1"/>
  <c r="X35" i="116" s="1"/>
  <c r="Y35" i="116" s="1"/>
  <c r="T37" i="116"/>
  <c r="V37" i="116" s="1"/>
  <c r="U37" i="116" s="1"/>
  <c r="X37" i="116" s="1"/>
  <c r="Y37" i="116" s="1"/>
  <c r="T29" i="116"/>
  <c r="V29" i="116" s="1"/>
  <c r="U29" i="116" s="1"/>
  <c r="X29" i="116" s="1"/>
  <c r="Y29" i="116" s="1"/>
  <c r="T34" i="116"/>
  <c r="V34" i="116" s="1"/>
  <c r="U34" i="116" s="1"/>
  <c r="X34" i="116" s="1"/>
  <c r="Y34" i="116" s="1"/>
  <c r="T33" i="116"/>
  <c r="V33" i="116" s="1"/>
  <c r="U33" i="116" s="1"/>
  <c r="X33" i="116" s="1"/>
  <c r="Y33" i="116" s="1"/>
  <c r="T32" i="116"/>
  <c r="V32" i="116" s="1"/>
  <c r="U32" i="116" s="1"/>
  <c r="X32" i="116" s="1"/>
  <c r="Y32" i="116" s="1"/>
  <c r="T31" i="116"/>
  <c r="V31" i="116" s="1"/>
  <c r="U31" i="116" s="1"/>
  <c r="X31" i="116" s="1"/>
  <c r="J31" i="116"/>
  <c r="T20" i="116"/>
  <c r="V20" i="116" s="1"/>
  <c r="U20" i="116" s="1"/>
  <c r="X20" i="116" s="1"/>
  <c r="Y20" i="116" s="1"/>
  <c r="T7" i="116"/>
  <c r="V7" i="116" s="1"/>
  <c r="U7" i="116" s="1"/>
  <c r="X7" i="116" s="1"/>
  <c r="Y7" i="116" s="1"/>
  <c r="T9" i="116"/>
  <c r="V9" i="116" s="1"/>
  <c r="U9" i="116" s="1"/>
  <c r="X9" i="116" s="1"/>
  <c r="Y9" i="116" s="1"/>
  <c r="T10" i="116"/>
  <c r="V10" i="116" s="1"/>
  <c r="U10" i="116" s="1"/>
  <c r="X10" i="116" s="1"/>
  <c r="Y10" i="116" s="1"/>
  <c r="T6" i="116"/>
  <c r="V6" i="116" s="1"/>
  <c r="U6" i="116" s="1"/>
  <c r="X6" i="116" s="1"/>
  <c r="Y6" i="116" s="1"/>
  <c r="T11" i="116"/>
  <c r="V11" i="116" s="1"/>
  <c r="U11" i="116" s="1"/>
  <c r="X11" i="116" s="1"/>
  <c r="Y11" i="116" s="1"/>
  <c r="T16" i="116"/>
  <c r="V16" i="116" s="1"/>
  <c r="U16" i="116" s="1"/>
  <c r="X16" i="116" s="1"/>
  <c r="Y16" i="116" s="1"/>
  <c r="T17" i="116"/>
  <c r="V17" i="116" s="1"/>
  <c r="U17" i="116" s="1"/>
  <c r="X17" i="116" s="1"/>
  <c r="Y17" i="116" s="1"/>
  <c r="T19" i="116"/>
  <c r="V19" i="116" s="1"/>
  <c r="U19" i="116" s="1"/>
  <c r="X19" i="116" s="1"/>
  <c r="Y19" i="116" s="1"/>
  <c r="E100" i="118"/>
  <c r="D100" i="118"/>
  <c r="J75" i="118"/>
  <c r="I75" i="118"/>
  <c r="E75" i="118"/>
  <c r="D75" i="118"/>
  <c r="E50" i="118"/>
  <c r="D50" i="118"/>
  <c r="J25" i="118"/>
  <c r="I25" i="118"/>
  <c r="E25" i="118"/>
  <c r="D25" i="118"/>
  <c r="J27" i="116"/>
  <c r="J25" i="116"/>
  <c r="T27" i="116"/>
  <c r="V27" i="116" s="1"/>
  <c r="U27" i="116" s="1"/>
  <c r="X27" i="116" s="1"/>
  <c r="Y27" i="116" s="1"/>
  <c r="T28" i="116"/>
  <c r="V28" i="116" s="1"/>
  <c r="U28" i="116" s="1"/>
  <c r="X28" i="116" s="1"/>
  <c r="Y28" i="116" s="1"/>
  <c r="U5" i="116"/>
  <c r="X5" i="116" s="1"/>
  <c r="T8" i="116"/>
  <c r="V8" i="116" s="1"/>
  <c r="T12" i="116"/>
  <c r="V12" i="116" s="1"/>
  <c r="U12" i="116" s="1"/>
  <c r="X12" i="116" s="1"/>
  <c r="T13" i="116"/>
  <c r="V13" i="116" s="1"/>
  <c r="T14" i="116"/>
  <c r="V14" i="116" s="1"/>
  <c r="T15" i="116"/>
  <c r="V15" i="116" s="1"/>
  <c r="T18" i="116"/>
  <c r="V18" i="116" s="1"/>
  <c r="T21" i="116"/>
  <c r="T22" i="116"/>
  <c r="T23" i="116"/>
  <c r="T25" i="116"/>
  <c r="V25" i="116" s="1"/>
  <c r="T26" i="116"/>
  <c r="V26" i="116" s="1"/>
  <c r="J21" i="116"/>
  <c r="J18" i="116"/>
  <c r="J14" i="116"/>
  <c r="S10" i="115"/>
  <c r="U10" i="115" s="1"/>
  <c r="T10" i="115" s="1"/>
  <c r="W10" i="115" s="1"/>
  <c r="X10" i="115" s="1"/>
  <c r="Y31" i="116" l="1"/>
  <c r="Z31" i="116"/>
  <c r="AC31" i="116" s="1"/>
  <c r="V21" i="116"/>
  <c r="U21" i="116" s="1"/>
  <c r="X21" i="116" s="1"/>
  <c r="U26" i="116"/>
  <c r="X26" i="116" s="1"/>
  <c r="Y26" i="116" s="1"/>
  <c r="V22" i="116"/>
  <c r="U22" i="116" s="1"/>
  <c r="X22" i="116" s="1"/>
  <c r="Y22" i="116" s="1"/>
  <c r="U25" i="116"/>
  <c r="X25" i="116" s="1"/>
  <c r="V23" i="116"/>
  <c r="U23" i="116" s="1"/>
  <c r="X23" i="116" s="1"/>
  <c r="Y23" i="116" s="1"/>
  <c r="U8" i="116"/>
  <c r="X8" i="116" s="1"/>
  <c r="Y8" i="116" s="1"/>
  <c r="U15" i="116"/>
  <c r="X15" i="116" s="1"/>
  <c r="Y15" i="116" s="1"/>
  <c r="U18" i="116"/>
  <c r="X18" i="116" s="1"/>
  <c r="Y18" i="116" s="1"/>
  <c r="U14" i="116"/>
  <c r="X14" i="116" s="1"/>
  <c r="Y14" i="116" s="1"/>
  <c r="U13" i="116"/>
  <c r="X13" i="116" s="1"/>
  <c r="Y13" i="116" s="1"/>
  <c r="Z27" i="116"/>
  <c r="AC27" i="116" s="1"/>
  <c r="AE27" i="116" s="1"/>
  <c r="AG27" i="116" s="1"/>
  <c r="Y12" i="116"/>
  <c r="Y5" i="116"/>
  <c r="S47" i="115"/>
  <c r="U47" i="115" s="1"/>
  <c r="T47" i="115" s="1"/>
  <c r="S46" i="115"/>
  <c r="U46" i="115" s="1"/>
  <c r="AE31" i="116" l="1"/>
  <c r="AG31" i="116" s="1"/>
  <c r="AD31" i="116"/>
  <c r="AF31" i="116" s="1"/>
  <c r="Z25" i="116"/>
  <c r="AC25" i="116" s="1"/>
  <c r="AE25" i="116" s="1"/>
  <c r="AG25" i="116" s="1"/>
  <c r="Y21" i="116"/>
  <c r="Z21" i="116"/>
  <c r="AC21" i="116" s="1"/>
  <c r="AD21" i="116" s="1"/>
  <c r="AF21" i="116" s="1"/>
  <c r="Y25" i="116"/>
  <c r="Z18" i="116"/>
  <c r="AC18" i="116" s="1"/>
  <c r="AD18" i="116" s="1"/>
  <c r="AF18" i="116" s="1"/>
  <c r="Z14" i="116"/>
  <c r="AC14" i="116" s="1"/>
  <c r="Z12" i="116"/>
  <c r="AC12" i="116" s="1"/>
  <c r="AD12" i="116" s="1"/>
  <c r="AD27" i="116"/>
  <c r="AF27" i="116" s="1"/>
  <c r="AH27" i="116" s="1"/>
  <c r="S23" i="115"/>
  <c r="U23" i="115" s="1"/>
  <c r="T23" i="115" s="1"/>
  <c r="W23" i="115" s="1"/>
  <c r="X23" i="115" s="1"/>
  <c r="S22" i="115"/>
  <c r="U22" i="115" s="1"/>
  <c r="T22" i="115" s="1"/>
  <c r="W22" i="115" s="1"/>
  <c r="X22" i="115" s="1"/>
  <c r="AH31" i="116" l="1"/>
  <c r="AE12" i="116"/>
  <c r="AG12" i="116" s="1"/>
  <c r="AF12" i="116"/>
  <c r="AD14" i="116"/>
  <c r="AF14" i="116" s="1"/>
  <c r="AE14" i="116"/>
  <c r="AG14" i="116" s="1"/>
  <c r="AE21" i="116"/>
  <c r="AG21" i="116" s="1"/>
  <c r="AD25" i="116"/>
  <c r="AF25" i="116" s="1"/>
  <c r="AE18" i="116"/>
  <c r="AG18" i="116" s="1"/>
  <c r="AH18" i="116" s="1"/>
  <c r="S48" i="115"/>
  <c r="T48" i="115" s="1"/>
  <c r="W48" i="115" s="1"/>
  <c r="X48" i="115" s="1"/>
  <c r="W47" i="115"/>
  <c r="X47" i="115" s="1"/>
  <c r="T46" i="115"/>
  <c r="W46" i="115" s="1"/>
  <c r="X46" i="115" s="1"/>
  <c r="S45" i="115"/>
  <c r="U45" i="115" s="1"/>
  <c r="T45" i="115" s="1"/>
  <c r="W45" i="115" s="1"/>
  <c r="X45" i="115" s="1"/>
  <c r="S44" i="115"/>
  <c r="U44" i="115" s="1"/>
  <c r="T44" i="115" s="1"/>
  <c r="W44" i="115" s="1"/>
  <c r="X44" i="115" s="1"/>
  <c r="S43" i="115"/>
  <c r="U43" i="115" s="1"/>
  <c r="T43" i="115" s="1"/>
  <c r="W43" i="115" s="1"/>
  <c r="X43" i="115" s="1"/>
  <c r="S42" i="115"/>
  <c r="U42" i="115" s="1"/>
  <c r="T42" i="115" s="1"/>
  <c r="W42" i="115" s="1"/>
  <c r="I42" i="115"/>
  <c r="S41" i="115"/>
  <c r="U41" i="115" s="1"/>
  <c r="T41" i="115" s="1"/>
  <c r="W41" i="115" s="1"/>
  <c r="X41" i="115" s="1"/>
  <c r="S40" i="115"/>
  <c r="U40" i="115" s="1"/>
  <c r="T40" i="115" s="1"/>
  <c r="W40" i="115" s="1"/>
  <c r="X40" i="115" s="1"/>
  <c r="S39" i="115"/>
  <c r="U39" i="115" s="1"/>
  <c r="T39" i="115" s="1"/>
  <c r="W39" i="115" s="1"/>
  <c r="X39" i="115" s="1"/>
  <c r="S38" i="115"/>
  <c r="U38" i="115" s="1"/>
  <c r="T38" i="115" s="1"/>
  <c r="W38" i="115" s="1"/>
  <c r="X38" i="115" s="1"/>
  <c r="S37" i="115"/>
  <c r="T37" i="115" s="1"/>
  <c r="W37" i="115" s="1"/>
  <c r="X37" i="115" s="1"/>
  <c r="S36" i="115"/>
  <c r="U36" i="115" s="1"/>
  <c r="T36" i="115" s="1"/>
  <c r="W36" i="115" s="1"/>
  <c r="X36" i="115" s="1"/>
  <c r="S35" i="115"/>
  <c r="U35" i="115" s="1"/>
  <c r="T35" i="115" s="1"/>
  <c r="W35" i="115" s="1"/>
  <c r="X35" i="115" s="1"/>
  <c r="S34" i="115"/>
  <c r="U34" i="115" s="1"/>
  <c r="T34" i="115" s="1"/>
  <c r="W34" i="115" s="1"/>
  <c r="I34" i="115"/>
  <c r="S33" i="115"/>
  <c r="U33" i="115" s="1"/>
  <c r="T33" i="115" s="1"/>
  <c r="W33" i="115" s="1"/>
  <c r="X33" i="115" s="1"/>
  <c r="S32" i="115"/>
  <c r="U32" i="115" s="1"/>
  <c r="T32" i="115" s="1"/>
  <c r="W32" i="115" s="1"/>
  <c r="X32" i="115" s="1"/>
  <c r="S31" i="115"/>
  <c r="U31" i="115" s="1"/>
  <c r="T31" i="115" s="1"/>
  <c r="W31" i="115" s="1"/>
  <c r="X31" i="115" s="1"/>
  <c r="S30" i="115"/>
  <c r="U30" i="115" s="1"/>
  <c r="T30" i="115" s="1"/>
  <c r="W30" i="115" s="1"/>
  <c r="I30" i="115"/>
  <c r="S29" i="115"/>
  <c r="U29" i="115" s="1"/>
  <c r="T29" i="115" s="1"/>
  <c r="W29" i="115" s="1"/>
  <c r="X29" i="115" s="1"/>
  <c r="S28" i="115"/>
  <c r="U28" i="115" s="1"/>
  <c r="T28" i="115" s="1"/>
  <c r="W28" i="115" s="1"/>
  <c r="X28" i="115" s="1"/>
  <c r="S27" i="115"/>
  <c r="U27" i="115" s="1"/>
  <c r="T27" i="115" s="1"/>
  <c r="W27" i="115" s="1"/>
  <c r="X27" i="115" s="1"/>
  <c r="S26" i="115"/>
  <c r="U26" i="115" s="1"/>
  <c r="T26" i="115" s="1"/>
  <c r="W26" i="115" s="1"/>
  <c r="X26" i="115" s="1"/>
  <c r="S25" i="115"/>
  <c r="U25" i="115" s="1"/>
  <c r="T25" i="115" s="1"/>
  <c r="W25" i="115" s="1"/>
  <c r="X25" i="115" s="1"/>
  <c r="S24" i="115"/>
  <c r="U24" i="115" s="1"/>
  <c r="T24" i="115" s="1"/>
  <c r="W24" i="115" s="1"/>
  <c r="I24" i="115"/>
  <c r="S21" i="115"/>
  <c r="U21" i="115" s="1"/>
  <c r="T21" i="115" s="1"/>
  <c r="W21" i="115" s="1"/>
  <c r="X21" i="115" s="1"/>
  <c r="S20" i="115"/>
  <c r="U20" i="115" s="1"/>
  <c r="T20" i="115" s="1"/>
  <c r="W20" i="115" s="1"/>
  <c r="X20" i="115" s="1"/>
  <c r="S19" i="115"/>
  <c r="U19" i="115" s="1"/>
  <c r="T19" i="115" s="1"/>
  <c r="W19" i="115" s="1"/>
  <c r="X19" i="115" s="1"/>
  <c r="S18" i="115"/>
  <c r="U18" i="115" s="1"/>
  <c r="T18" i="115" s="1"/>
  <c r="W18" i="115" s="1"/>
  <c r="X18" i="115" s="1"/>
  <c r="S17" i="115"/>
  <c r="U17" i="115" s="1"/>
  <c r="T17" i="115" s="1"/>
  <c r="W17" i="115" s="1"/>
  <c r="I17" i="115"/>
  <c r="S14" i="115"/>
  <c r="U14" i="115" s="1"/>
  <c r="T14" i="115" s="1"/>
  <c r="W14" i="115" s="1"/>
  <c r="X14" i="115" s="1"/>
  <c r="S13" i="115"/>
  <c r="U13" i="115" s="1"/>
  <c r="T13" i="115" s="1"/>
  <c r="W13" i="115" s="1"/>
  <c r="X13" i="115" s="1"/>
  <c r="S12" i="115"/>
  <c r="U12" i="115" s="1"/>
  <c r="T12" i="115" s="1"/>
  <c r="W12" i="115" s="1"/>
  <c r="X12" i="115" s="1"/>
  <c r="S11" i="115"/>
  <c r="U11" i="115" s="1"/>
  <c r="T11" i="115" s="1"/>
  <c r="W11" i="115" s="1"/>
  <c r="I11" i="115"/>
  <c r="S9" i="115"/>
  <c r="U9" i="115" s="1"/>
  <c r="T9" i="115" s="1"/>
  <c r="W9" i="115" s="1"/>
  <c r="X9" i="115" s="1"/>
  <c r="S8" i="115"/>
  <c r="U8" i="115" s="1"/>
  <c r="T8" i="115" s="1"/>
  <c r="W8" i="115" s="1"/>
  <c r="X8" i="115" s="1"/>
  <c r="S7" i="115"/>
  <c r="U7" i="115" s="1"/>
  <c r="T7" i="115" s="1"/>
  <c r="W7" i="115" s="1"/>
  <c r="X7" i="115" s="1"/>
  <c r="S6" i="115"/>
  <c r="U6" i="115" s="1"/>
  <c r="T6" i="115" s="1"/>
  <c r="W6" i="115" s="1"/>
  <c r="X6" i="115" s="1"/>
  <c r="S5" i="115"/>
  <c r="U5" i="115" s="1"/>
  <c r="I5" i="115"/>
  <c r="AH14" i="116" l="1"/>
  <c r="AH12" i="116"/>
  <c r="AH25" i="116"/>
  <c r="AH21" i="116"/>
  <c r="T5" i="115"/>
  <c r="W5" i="115" s="1"/>
  <c r="Y17" i="115"/>
  <c r="AB17" i="115" s="1"/>
  <c r="AC17" i="115" s="1"/>
  <c r="AE17" i="115" s="1"/>
  <c r="Y11" i="115"/>
  <c r="AB11" i="115" s="1"/>
  <c r="X11" i="115"/>
  <c r="Y24" i="115"/>
  <c r="AB24" i="115" s="1"/>
  <c r="X24" i="115"/>
  <c r="Y30" i="115"/>
  <c r="AB30" i="115" s="1"/>
  <c r="X30" i="115"/>
  <c r="X17" i="115"/>
  <c r="X42" i="115"/>
  <c r="Y42" i="115"/>
  <c r="AB42" i="115" s="1"/>
  <c r="X34" i="115"/>
  <c r="Y34" i="115"/>
  <c r="AB34" i="115" s="1"/>
  <c r="Y5" i="115" l="1"/>
  <c r="AB5" i="115" s="1"/>
  <c r="X5" i="115"/>
  <c r="AD17" i="115"/>
  <c r="AF17" i="115" s="1"/>
  <c r="AG17" i="115" s="1"/>
  <c r="AD34" i="115"/>
  <c r="AF34" i="115" s="1"/>
  <c r="AC34" i="115"/>
  <c r="AE34" i="115" s="1"/>
  <c r="AD42" i="115"/>
  <c r="AF42" i="115" s="1"/>
  <c r="AC42" i="115"/>
  <c r="AE42" i="115" s="1"/>
  <c r="AD30" i="115"/>
  <c r="AF30" i="115" s="1"/>
  <c r="AC30" i="115"/>
  <c r="AE30" i="115" s="1"/>
  <c r="AC24" i="115"/>
  <c r="AE24" i="115" s="1"/>
  <c r="AD24" i="115"/>
  <c r="AF24" i="115" s="1"/>
  <c r="AC11" i="115"/>
  <c r="AE11" i="115" s="1"/>
  <c r="AD11" i="115"/>
  <c r="AF11" i="115" s="1"/>
  <c r="AC5" i="115" l="1"/>
  <c r="AE5" i="115" s="1"/>
  <c r="AD5" i="115"/>
  <c r="AF5" i="115" s="1"/>
  <c r="AG30" i="115"/>
  <c r="AG42" i="115"/>
  <c r="AG34" i="115"/>
  <c r="AG11" i="115"/>
  <c r="AG24" i="115"/>
  <c r="AG5" i="115" l="1"/>
  <c r="S25" i="89"/>
  <c r="U25" i="89" s="1"/>
  <c r="T25" i="89" s="1"/>
  <c r="S26" i="89"/>
  <c r="U26" i="89" s="1"/>
  <c r="T26" i="89" s="1"/>
  <c r="S27" i="89"/>
  <c r="U27" i="89" s="1"/>
  <c r="T27" i="89" s="1"/>
  <c r="S28" i="89"/>
  <c r="U28" i="89" s="1"/>
  <c r="T28" i="89" s="1"/>
  <c r="S29" i="89"/>
  <c r="U29" i="89" s="1"/>
  <c r="T29" i="89" s="1"/>
  <c r="S30" i="89"/>
  <c r="U30" i="89" s="1"/>
  <c r="T30" i="89" s="1"/>
  <c r="S31" i="89"/>
  <c r="U31" i="89" s="1"/>
  <c r="T31" i="89" s="1"/>
  <c r="S32" i="89"/>
  <c r="U32" i="89" s="1"/>
  <c r="T32" i="89" s="1"/>
  <c r="S33" i="89"/>
  <c r="U33" i="89" s="1"/>
  <c r="T33" i="89" s="1"/>
  <c r="S34" i="89"/>
  <c r="U34" i="89" s="1"/>
  <c r="T34" i="89" s="1"/>
  <c r="S35" i="89"/>
  <c r="U35" i="89" s="1"/>
  <c r="T35" i="89" s="1"/>
  <c r="S36" i="89"/>
  <c r="U36" i="89" s="1"/>
  <c r="T36" i="89" s="1"/>
  <c r="S37" i="89"/>
  <c r="U37" i="89" s="1"/>
  <c r="T37" i="89" s="1"/>
  <c r="S38" i="89"/>
  <c r="U38" i="89" s="1"/>
  <c r="T38" i="89" s="1"/>
  <c r="S39" i="89"/>
  <c r="U39" i="89" s="1"/>
  <c r="T39" i="89" s="1"/>
  <c r="S40" i="89"/>
  <c r="U40" i="89" s="1"/>
  <c r="T40" i="89" s="1"/>
  <c r="S41" i="89"/>
  <c r="U41" i="89" s="1"/>
  <c r="T41" i="89" s="1"/>
  <c r="S42" i="89"/>
  <c r="U42" i="89" s="1"/>
  <c r="T42" i="89" s="1"/>
  <c r="S43" i="89"/>
  <c r="U43" i="89" s="1"/>
  <c r="T43" i="89" s="1"/>
  <c r="S44" i="89"/>
  <c r="U44" i="89" s="1"/>
  <c r="T44" i="89" s="1"/>
  <c r="S45" i="89"/>
  <c r="U45" i="89" s="1"/>
  <c r="T45" i="89" s="1"/>
  <c r="S46" i="89"/>
  <c r="U46" i="89" s="1"/>
  <c r="T46" i="89" s="1"/>
  <c r="S47" i="89"/>
  <c r="U47" i="89" s="1"/>
  <c r="T47" i="89" s="1"/>
  <c r="S48" i="89"/>
  <c r="U48" i="89" s="1"/>
  <c r="T48" i="89" s="1"/>
  <c r="S7" i="89"/>
  <c r="AH154" i="89" l="1"/>
  <c r="AF154" i="89"/>
  <c r="AE154" i="89"/>
  <c r="I154" i="89"/>
  <c r="J154" i="89" s="1"/>
  <c r="AH144" i="89"/>
  <c r="AF144" i="89"/>
  <c r="AE144" i="89"/>
  <c r="I144" i="89"/>
  <c r="J144" i="89" s="1"/>
  <c r="AH134" i="89"/>
  <c r="AF134" i="89"/>
  <c r="AE134" i="89"/>
  <c r="I134" i="89"/>
  <c r="J134" i="89" s="1"/>
  <c r="AH124" i="89"/>
  <c r="AF124" i="89"/>
  <c r="AE124" i="89"/>
  <c r="I124" i="89"/>
  <c r="J124" i="89" s="1"/>
  <c r="AH114" i="89"/>
  <c r="AF114" i="89"/>
  <c r="AE114" i="89"/>
  <c r="I114" i="89"/>
  <c r="J114" i="89" s="1"/>
  <c r="AH104" i="89"/>
  <c r="AF104" i="89"/>
  <c r="AE104" i="89"/>
  <c r="I104" i="89"/>
  <c r="J104" i="89" s="1"/>
  <c r="AH94" i="89"/>
  <c r="AF94" i="89"/>
  <c r="AE94" i="89"/>
  <c r="I94" i="89"/>
  <c r="J94" i="89" s="1"/>
  <c r="AH84" i="89"/>
  <c r="AF84" i="89"/>
  <c r="AE84" i="89"/>
  <c r="I84" i="89"/>
  <c r="J84" i="89" s="1"/>
  <c r="AH74" i="89"/>
  <c r="AF74" i="89"/>
  <c r="AE74" i="89"/>
  <c r="I74" i="89"/>
  <c r="J74" i="89" s="1"/>
  <c r="AH64" i="89"/>
  <c r="AF64" i="89"/>
  <c r="AE64" i="89"/>
  <c r="I64" i="89"/>
  <c r="J64" i="89" s="1"/>
  <c r="AH54" i="89"/>
  <c r="AF54" i="89"/>
  <c r="AE54" i="89"/>
  <c r="I54" i="89"/>
  <c r="J54" i="89" s="1"/>
  <c r="S53" i="89"/>
  <c r="U53" i="89" s="1"/>
  <c r="T53" i="89" s="1"/>
  <c r="W53" i="89" s="1"/>
  <c r="X53" i="89" s="1"/>
  <c r="S52" i="89"/>
  <c r="U52" i="89" s="1"/>
  <c r="T52" i="89" s="1"/>
  <c r="W52" i="89" s="1"/>
  <c r="X52" i="89" s="1"/>
  <c r="S51" i="89"/>
  <c r="U51" i="89" s="1"/>
  <c r="T51" i="89" s="1"/>
  <c r="W51" i="89" s="1"/>
  <c r="X51" i="89" s="1"/>
  <c r="S50" i="89"/>
  <c r="U50" i="89" s="1"/>
  <c r="T50" i="89" s="1"/>
  <c r="W50" i="89" s="1"/>
  <c r="X50" i="89" s="1"/>
  <c r="S49" i="89"/>
  <c r="U49" i="89" s="1"/>
  <c r="T49" i="89" s="1"/>
  <c r="W49" i="89" s="1"/>
  <c r="X49" i="89" s="1"/>
  <c r="W48" i="89"/>
  <c r="X48" i="89" s="1"/>
  <c r="W47" i="89"/>
  <c r="X47" i="89" s="1"/>
  <c r="W46" i="89"/>
  <c r="X46" i="89" s="1"/>
  <c r="W45" i="89"/>
  <c r="X45" i="89" s="1"/>
  <c r="W44" i="89"/>
  <c r="I44" i="89"/>
  <c r="W43" i="89"/>
  <c r="X43" i="89" s="1"/>
  <c r="W42" i="89"/>
  <c r="X42" i="89" s="1"/>
  <c r="W41" i="89"/>
  <c r="X41" i="89" s="1"/>
  <c r="W40" i="89"/>
  <c r="X40" i="89" s="1"/>
  <c r="W39" i="89"/>
  <c r="X39" i="89" s="1"/>
  <c r="W38" i="89"/>
  <c r="X38" i="89" s="1"/>
  <c r="W37" i="89"/>
  <c r="X37" i="89" s="1"/>
  <c r="W36" i="89"/>
  <c r="X36" i="89" s="1"/>
  <c r="W35" i="89"/>
  <c r="X35" i="89" s="1"/>
  <c r="W34" i="89"/>
  <c r="I34" i="89"/>
  <c r="W33" i="89"/>
  <c r="X33" i="89" s="1"/>
  <c r="W32" i="89"/>
  <c r="X32" i="89" s="1"/>
  <c r="W31" i="89"/>
  <c r="X31" i="89" s="1"/>
  <c r="W30" i="89"/>
  <c r="X30" i="89" s="1"/>
  <c r="W29" i="89"/>
  <c r="X29" i="89" s="1"/>
  <c r="W28" i="89"/>
  <c r="X28" i="89" s="1"/>
  <c r="W27" i="89"/>
  <c r="X27" i="89" s="1"/>
  <c r="W26" i="89"/>
  <c r="X26" i="89" s="1"/>
  <c r="W25" i="89"/>
  <c r="X25" i="89" s="1"/>
  <c r="S24" i="89"/>
  <c r="U24" i="89" s="1"/>
  <c r="I24" i="89"/>
  <c r="S23" i="89"/>
  <c r="U23" i="89" s="1"/>
  <c r="T23" i="89" s="1"/>
  <c r="W23" i="89" s="1"/>
  <c r="X23" i="89" s="1"/>
  <c r="S22" i="89"/>
  <c r="U22" i="89" s="1"/>
  <c r="T22" i="89" s="1"/>
  <c r="W22" i="89" s="1"/>
  <c r="X22" i="89" s="1"/>
  <c r="S21" i="89"/>
  <c r="U21" i="89" s="1"/>
  <c r="T21" i="89" s="1"/>
  <c r="W21" i="89" s="1"/>
  <c r="X21" i="89" s="1"/>
  <c r="S20" i="89"/>
  <c r="U20" i="89" s="1"/>
  <c r="T20" i="89" s="1"/>
  <c r="W20" i="89" s="1"/>
  <c r="X20" i="89" s="1"/>
  <c r="S19" i="89"/>
  <c r="U19" i="89" s="1"/>
  <c r="T19" i="89" s="1"/>
  <c r="W19" i="89" s="1"/>
  <c r="X19" i="89" s="1"/>
  <c r="S18" i="89"/>
  <c r="U18" i="89" s="1"/>
  <c r="T18" i="89" s="1"/>
  <c r="W18" i="89" s="1"/>
  <c r="X18" i="89" s="1"/>
  <c r="S17" i="89"/>
  <c r="U17" i="89" s="1"/>
  <c r="T17" i="89" s="1"/>
  <c r="W17" i="89" s="1"/>
  <c r="X17" i="89" s="1"/>
  <c r="S16" i="89"/>
  <c r="U16" i="89" s="1"/>
  <c r="T16" i="89" s="1"/>
  <c r="W16" i="89" s="1"/>
  <c r="X16" i="89" s="1"/>
  <c r="S15" i="89"/>
  <c r="U15" i="89" s="1"/>
  <c r="T15" i="89" s="1"/>
  <c r="W15" i="89" s="1"/>
  <c r="X15" i="89" s="1"/>
  <c r="S14" i="89"/>
  <c r="U14" i="89" s="1"/>
  <c r="T14" i="89" s="1"/>
  <c r="W14" i="89" s="1"/>
  <c r="I14" i="89"/>
  <c r="S13" i="89"/>
  <c r="U13" i="89" s="1"/>
  <c r="T13" i="89" s="1"/>
  <c r="W13" i="89" s="1"/>
  <c r="X13" i="89" s="1"/>
  <c r="S12" i="89"/>
  <c r="U12" i="89" s="1"/>
  <c r="T12" i="89" s="1"/>
  <c r="W12" i="89" s="1"/>
  <c r="X12" i="89" s="1"/>
  <c r="S11" i="89"/>
  <c r="U11" i="89" s="1"/>
  <c r="T11" i="89" s="1"/>
  <c r="W11" i="89" s="1"/>
  <c r="X11" i="89" s="1"/>
  <c r="S10" i="89"/>
  <c r="U10" i="89" s="1"/>
  <c r="T10" i="89" s="1"/>
  <c r="W10" i="89" s="1"/>
  <c r="X10" i="89" s="1"/>
  <c r="S9" i="89"/>
  <c r="U9" i="89" s="1"/>
  <c r="T9" i="89" s="1"/>
  <c r="W9" i="89" s="1"/>
  <c r="X9" i="89" s="1"/>
  <c r="S8" i="89"/>
  <c r="U8" i="89" s="1"/>
  <c r="T8" i="89" s="1"/>
  <c r="W8" i="89" s="1"/>
  <c r="X8" i="89" s="1"/>
  <c r="U7" i="89"/>
  <c r="T7" i="89" s="1"/>
  <c r="W7" i="89" s="1"/>
  <c r="X7" i="89" s="1"/>
  <c r="S6" i="89"/>
  <c r="U6" i="89" s="1"/>
  <c r="T6" i="89" s="1"/>
  <c r="W6" i="89" s="1"/>
  <c r="X6" i="89" s="1"/>
  <c r="S5" i="89"/>
  <c r="U5" i="89" s="1"/>
  <c r="T5" i="89" s="1"/>
  <c r="W5" i="89" s="1"/>
  <c r="X5" i="89" s="1"/>
  <c r="S4" i="89"/>
  <c r="U4" i="89" s="1"/>
  <c r="T4" i="89" s="1"/>
  <c r="W4" i="89" s="1"/>
  <c r="I4" i="89"/>
  <c r="T24" i="89" l="1"/>
  <c r="W24" i="89" s="1"/>
  <c r="X34" i="89"/>
  <c r="Y34" i="89"/>
  <c r="AB34" i="89" s="1"/>
  <c r="Y14" i="89"/>
  <c r="AB14" i="89" s="1"/>
  <c r="X14" i="89"/>
  <c r="X44" i="89"/>
  <c r="Y44" i="89"/>
  <c r="AB44" i="89" s="1"/>
  <c r="Y4" i="89"/>
  <c r="AB4" i="89" s="1"/>
  <c r="X4" i="89"/>
  <c r="X24" i="89" l="1"/>
  <c r="Y24" i="89"/>
  <c r="AB24" i="89" s="1"/>
  <c r="AC24" i="89" s="1"/>
  <c r="AE24" i="89" s="1"/>
  <c r="AD34" i="89"/>
  <c r="AF34" i="89" s="1"/>
  <c r="AC34" i="89"/>
  <c r="AE34" i="89" s="1"/>
  <c r="AD4" i="89"/>
  <c r="AF4" i="89" s="1"/>
  <c r="AC4" i="89"/>
  <c r="AE4" i="89" s="1"/>
  <c r="AD14" i="89"/>
  <c r="AF14" i="89" s="1"/>
  <c r="AC14" i="89"/>
  <c r="AE14" i="89" s="1"/>
  <c r="AD44" i="89"/>
  <c r="AF44" i="89" s="1"/>
  <c r="AC44" i="89"/>
  <c r="AE44" i="89" s="1"/>
  <c r="AD24" i="89" l="1"/>
  <c r="AF24" i="89" s="1"/>
  <c r="AG24" i="89" s="1"/>
  <c r="AH24" i="89" s="1"/>
  <c r="AG44" i="89"/>
  <c r="AH44" i="89" s="1"/>
  <c r="AG14" i="89"/>
  <c r="AH14" i="89" s="1"/>
  <c r="AG34" i="89"/>
  <c r="AH34" i="89" s="1"/>
  <c r="AG4" i="89"/>
  <c r="AH4" i="89" s="1"/>
  <c r="N4" i="85" l="1"/>
  <c r="M7" i="85"/>
  <c r="M6" i="85"/>
  <c r="M5" i="85"/>
  <c r="M8" i="85"/>
  <c r="D13" i="85"/>
  <c r="F13" i="85"/>
  <c r="C14" i="85"/>
  <c r="D14" i="85"/>
  <c r="E14" i="85"/>
  <c r="F14" i="85"/>
  <c r="G14" i="85"/>
  <c r="C15" i="85"/>
  <c r="E15" i="85"/>
  <c r="F15" i="85"/>
  <c r="G15" i="85"/>
  <c r="C16" i="85"/>
  <c r="D16" i="85"/>
  <c r="E16" i="85"/>
  <c r="F16" i="85"/>
  <c r="G16" i="85"/>
  <c r="D17" i="85"/>
  <c r="F17" i="85"/>
  <c r="C17" i="85"/>
  <c r="L13" i="85"/>
  <c r="L17" i="85"/>
  <c r="L18" i="85"/>
  <c r="L19" i="85"/>
  <c r="L20" i="85"/>
  <c r="L21" i="85"/>
  <c r="L22" i="85"/>
  <c r="L23" i="85"/>
  <c r="L24" i="85"/>
  <c r="L25" i="85"/>
  <c r="L26" i="85"/>
  <c r="L27" i="85"/>
  <c r="L28" i="85"/>
  <c r="L29" i="85"/>
  <c r="L30" i="85"/>
  <c r="L31" i="85"/>
  <c r="L32" i="85"/>
  <c r="L33" i="85"/>
  <c r="L34" i="85"/>
  <c r="L35" i="85"/>
  <c r="L36" i="85"/>
  <c r="L12" i="85"/>
  <c r="G6" i="85"/>
  <c r="F6" i="85"/>
  <c r="E6" i="85"/>
  <c r="D6" i="85"/>
  <c r="C6" i="85"/>
  <c r="G5" i="85"/>
  <c r="F5" i="85"/>
  <c r="E5" i="85"/>
  <c r="D5" i="85"/>
  <c r="C5" i="85"/>
  <c r="G4" i="85"/>
  <c r="F4" i="85"/>
  <c r="D4" i="85"/>
  <c r="C4" i="85"/>
  <c r="G7" i="85"/>
  <c r="F7" i="85"/>
  <c r="E7" i="85"/>
  <c r="D7" i="85"/>
  <c r="C7" i="85"/>
  <c r="G8" i="85"/>
  <c r="F8" i="85"/>
  <c r="E8" i="85"/>
  <c r="D8" i="85"/>
  <c r="C8" i="85"/>
  <c r="K14" i="116" l="1"/>
  <c r="K18" i="116"/>
  <c r="K21" i="116"/>
  <c r="K31" i="116"/>
  <c r="K25" i="116"/>
  <c r="K27" i="116"/>
  <c r="AI31" i="116"/>
  <c r="AI27" i="116"/>
  <c r="AI18" i="116"/>
  <c r="AI21" i="116"/>
  <c r="AI25" i="116"/>
  <c r="AI12" i="116"/>
  <c r="AI14" i="116"/>
  <c r="AH42" i="115"/>
  <c r="AH17" i="115"/>
  <c r="AH24" i="115"/>
  <c r="AH34" i="115"/>
  <c r="AH5" i="115"/>
  <c r="AH11" i="115"/>
  <c r="AH30" i="115"/>
  <c r="J42" i="115"/>
  <c r="J34" i="115"/>
  <c r="J5" i="115"/>
  <c r="J17" i="115"/>
  <c r="J11" i="115"/>
  <c r="J30" i="115"/>
  <c r="J24" i="115"/>
  <c r="J44" i="89"/>
  <c r="J34" i="89"/>
  <c r="J4" i="89"/>
  <c r="J24" i="89"/>
  <c r="J14" i="89"/>
  <c r="Z5" i="116" l="1"/>
  <c r="AC5" i="116" s="1"/>
  <c r="AD5" i="116" l="1"/>
  <c r="AF5" i="116" s="1"/>
  <c r="AE5" i="116"/>
  <c r="AG5" i="116" s="1"/>
  <c r="AH5" i="116" l="1"/>
  <c r="AI5" i="11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John William Lopez</author>
    <author>SBERMUDEZ</author>
    <author>jjaramillo</author>
    <author>NATALIA  PELAEZ MIYAR</author>
    <author>Salud Ocupacional</author>
  </authors>
  <commentList>
    <comment ref="K2" authorId="0" shapeId="0" xr:uid="{00000000-0006-0000-0000-000001000000}">
      <text>
        <r>
          <rPr>
            <b/>
            <sz val="24"/>
            <color indexed="81"/>
            <rFont val="Calibri"/>
            <family val="2"/>
          </rPr>
          <t>Identificar los controles existentes y posibles, para evitar las causas y/o para mitigar las consecuencias
Los controles pueden ser, entre otros:</t>
        </r>
        <r>
          <rPr>
            <sz val="24"/>
            <color indexed="81"/>
            <rFont val="Calibri"/>
            <family val="2"/>
          </rPr>
          <t xml:space="preserve">
Listas de chequeo
Procedimientos o instructivos, con 
Metodologías
Puntos de control
Auditorías
Capacitación o entrenamiento
etc
</t>
        </r>
        <r>
          <rPr>
            <b/>
            <sz val="24"/>
            <color indexed="81"/>
            <rFont val="Calibri"/>
            <family val="2"/>
          </rPr>
          <t>TODOS CON CICLO COMPLETO DE DOCUMENTACIÓN, DESPLIEGUE, IMPLEMENTACIÓN Y SEGUIMIENTO.</t>
        </r>
        <r>
          <rPr>
            <sz val="24"/>
            <color indexed="81"/>
            <rFont val="Calibri"/>
            <family val="2"/>
          </rPr>
          <t xml:space="preserve">
SE DEBEN AGRUPAR POR AFINIDAD O  RELACIONAMIENTO, DE FORMA QUE NO SE VALOREN ACTIVIDADES DE UN MISMO CONTROL DE FORMA SEPARADA.  ORIENTAR MAS A CONTROLES ESTRATPEGICOS DEL PROCESO
</t>
        </r>
      </text>
    </comment>
    <comment ref="E3" authorId="0" shapeId="0" xr:uid="{00000000-0006-0000-0000-000002000000}">
      <text>
        <r>
          <rPr>
            <b/>
            <sz val="20"/>
            <color indexed="81"/>
            <rFont val="Calibri"/>
            <family val="2"/>
          </rPr>
          <t>identifique las causas principales (causa raiz) del riesgo, considerando los siguientes grupos causales</t>
        </r>
        <r>
          <rPr>
            <sz val="20"/>
            <color indexed="81"/>
            <rFont val="Calibri"/>
            <family val="2"/>
          </rPr>
          <t xml:space="preserve">: (No es obligatorio encontrar causas de cada grupo. Es una guía)
Mano de obra (talento humano)
Maquinaria (equipos)
Método (procedimientos)
Materiales (insumos)
Medio (ambiente)
Medición (alertas, controles)
</t>
        </r>
        <r>
          <rPr>
            <b/>
            <sz val="20"/>
            <color indexed="81"/>
            <rFont val="Calibri"/>
            <family val="2"/>
          </rPr>
          <t>Enfóquese en causas que el proceso y/o la organización puedan gobernar o gestionar</t>
        </r>
        <r>
          <rPr>
            <sz val="20"/>
            <color indexed="81"/>
            <rFont val="Calibri"/>
            <family val="2"/>
          </rPr>
          <t xml:space="preserve">. Ej: Riesgo: accidente de   vehículo recolector de basura en una sede de Metrosalud. Causa: falta de pericia del conductor (NO PERTINENTE YA QUE DEPENDE DE LA EMPRESA RECOLECTORA SU SELECCIÓN Y CAPACITACIÓN)
</t>
        </r>
        <r>
          <rPr>
            <b/>
            <sz val="20"/>
            <color indexed="81"/>
            <rFont val="Calibri"/>
            <family val="2"/>
          </rPr>
          <t>Escriba 1 causa por celda</t>
        </r>
        <r>
          <rPr>
            <sz val="20"/>
            <color indexed="81"/>
            <rFont val="Calibri"/>
            <family val="2"/>
          </rPr>
          <t xml:space="preserve">. Se dejan 10 espacios por riesgo. No es obligatorio identificar 10 causas por riesgo (idealmente un máximo de 5 o 6 y asegúrese que sean las principales)
</t>
        </r>
      </text>
    </comment>
    <comment ref="L3" authorId="1" shapeId="0" xr:uid="{00000000-0006-0000-0000-000003000000}">
      <text>
        <r>
          <rPr>
            <b/>
            <sz val="20"/>
            <color indexed="81"/>
            <rFont val="Tahoma"/>
            <family val="2"/>
          </rPr>
          <t>¿Existe un responsable asignado a la ejecución
del control?
Asignado 15
No asigando 0</t>
        </r>
      </text>
    </comment>
    <comment ref="M3" authorId="1" shapeId="0" xr:uid="{00000000-0006-0000-0000-000004000000}">
      <text>
        <r>
          <rPr>
            <b/>
            <sz val="20"/>
            <color indexed="81"/>
            <rFont val="Tahoma"/>
            <family val="2"/>
          </rPr>
          <t>¿El responsable tiene la autoridad y adecuada segregación de funciones en la ejecución del control?
Adecuado 15
Inadecuado 0</t>
        </r>
      </text>
    </comment>
    <comment ref="N3" authorId="1" shapeId="0" xr:uid="{00000000-0006-0000-0000-000005000000}">
      <text>
        <r>
          <rPr>
            <b/>
            <sz val="20"/>
            <color indexed="81"/>
            <rFont val="Tahoma"/>
            <family val="2"/>
          </rPr>
          <t>¿La oportunidad en que se ejecuta el control ayuda a prevenir la mitigación del riesgo o a detectar la materialización del riesgo de manera oportuna?
Oportuna 15
Inoportuna 0</t>
        </r>
      </text>
    </comment>
    <comment ref="O3" authorId="1" shapeId="0" xr:uid="{00000000-0006-0000-0000-000006000000}">
      <text>
        <r>
          <rPr>
            <b/>
            <sz val="20"/>
            <color indexed="81"/>
            <rFont val="Tahoma"/>
            <family val="2"/>
          </rPr>
          <t>¿Las actividades que se desarrollan en el control realmente buscan por si sola prevenir o detectar las causas que pueden dar origen al riesgo, Ej.: verificar, validar, cotejar, comparar,
revisar, etc.?
Prevenir 15
Detectar 10
No es un control  0</t>
        </r>
      </text>
    </comment>
    <comment ref="P3" authorId="1" shapeId="0" xr:uid="{00000000-0006-0000-0000-000007000000}">
      <text>
        <r>
          <rPr>
            <b/>
            <sz val="20"/>
            <color indexed="81"/>
            <rFont val="Tahoma"/>
            <family val="2"/>
          </rPr>
          <t>¿La fuente de información que se utiliza en el desarrollo del control es información confiable que permita mitigar el riesgo?
Confiable 15
No confiable 0</t>
        </r>
      </text>
    </comment>
    <comment ref="Q3" authorId="1" shapeId="0" xr:uid="{00000000-0006-0000-0000-000008000000}">
      <text>
        <r>
          <rPr>
            <b/>
            <sz val="20"/>
            <color indexed="81"/>
            <rFont val="Tahoma"/>
            <family val="2"/>
          </rPr>
          <t>¿Las observaciones, desviaciones o diferencias
identificadas como resultados de la ejecución del control son investigadas y resueltas
de manera oportuna?</t>
        </r>
        <r>
          <rPr>
            <sz val="20"/>
            <color indexed="81"/>
            <rFont val="Tahoma"/>
            <family val="2"/>
          </rPr>
          <t xml:space="preserve">
</t>
        </r>
      </text>
    </comment>
    <comment ref="R3" authorId="1" shapeId="0" xr:uid="{00000000-0006-0000-0000-000009000000}">
      <text>
        <r>
          <rPr>
            <b/>
            <sz val="20"/>
            <color indexed="81"/>
            <rFont val="Tahoma"/>
            <family val="2"/>
          </rPr>
          <t>¿Se deja evidencia o rastro de la ejecución del control que permita a cualquier tercero con la evidencia llegar a la misma conclusión?
Completa 10
Incompleta  5
No existe 0</t>
        </r>
      </text>
    </comment>
    <comment ref="V3" authorId="2" shapeId="0" xr:uid="{00000000-0006-0000-0000-00000A000000}">
      <text>
        <r>
          <rPr>
            <b/>
            <sz val="14"/>
            <color indexed="81"/>
            <rFont val="Tahoma"/>
            <family val="2"/>
          </rPr>
          <t xml:space="preserve">
Fuerte El control se ejecuta de manera consistente por parte del responsable.
Moderado El control se ejecuta algunas veces por parte del responsable.
Débil El control no se ejecuta por parte del responsable.
</t>
        </r>
      </text>
    </comment>
    <comment ref="AI3" authorId="3" shapeId="0" xr:uid="{00000000-0006-0000-0000-00000B000000}">
      <text>
        <r>
          <rPr>
            <sz val="20"/>
            <color indexed="81"/>
            <rFont val="Tahoma"/>
            <family val="2"/>
          </rPr>
          <t xml:space="preserve">Evitar:  medidas para prevenir su materialización, primera alternativa y en los riesgos de corrupción deben ser preventivos. Ejemplo: gestión de insumos, mantenimiento preventivo de equipos y DM. 
Reducir: medidas para disminuir probabilidad e impacto. Ejemplo: optimización de procedimientos, implementación de controles.
Compartir: traspaso de las perdidas a otros. Ejemplo:  seguros, contratos de riesgo compartido. Ejemplo: almacenamiento externo de información.
Asumir: riesgo residual después de la reducción o transferencia, que se acepta y se elaboran planes de contingencia para ello.
</t>
        </r>
      </text>
    </comment>
    <comment ref="H154" authorId="4" shapeId="0" xr:uid="{00000000-0006-0000-0000-00000C000000}">
      <text>
        <r>
          <rPr>
            <b/>
            <sz val="9"/>
            <color indexed="81"/>
            <rFont val="Tahoma"/>
            <family val="2"/>
          </rPr>
          <t>40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John William Lopez</author>
    <author>SBERMUDEZ</author>
    <author>jjaramillo</author>
    <author>NATALIA  PELAEZ MIYAR</author>
    <author>Sala Juntas Gerencia 5 piso</author>
  </authors>
  <commentList>
    <comment ref="K3" authorId="0" shapeId="0" xr:uid="{00000000-0006-0000-0300-000001000000}">
      <text>
        <r>
          <rPr>
            <b/>
            <sz val="24"/>
            <color indexed="81"/>
            <rFont val="Calibri"/>
            <family val="2"/>
          </rPr>
          <t>Identificar los controles existentes y posibles, para evitar las causas y/o para mitigar las consecuencias
Los controles pueden ser, entre otros:</t>
        </r>
        <r>
          <rPr>
            <sz val="24"/>
            <color indexed="81"/>
            <rFont val="Calibri"/>
            <family val="2"/>
          </rPr>
          <t xml:space="preserve">
Listas de chequeo
Procedimientos o instructivos, con 
Metodologías
Puntos de control
Auditorías
Capacitación o entrenamiento
etc
</t>
        </r>
        <r>
          <rPr>
            <b/>
            <sz val="24"/>
            <color indexed="81"/>
            <rFont val="Calibri"/>
            <family val="2"/>
          </rPr>
          <t>TODOS CON CICLO COMPLETO DE DOCUMENTACIÓN, DESPLIEGUE, IMPLEMENTACIÓN Y SEGUIMIENTO.</t>
        </r>
        <r>
          <rPr>
            <sz val="24"/>
            <color indexed="81"/>
            <rFont val="Calibri"/>
            <family val="2"/>
          </rPr>
          <t xml:space="preserve">
SE DEBEN AGRUPAR POR AFINIDAD O  RELACIONAMIENTO, DE FORMA QUE NO SE VALOREN ACTIVIDADES DE UN MISMO CONTROL DE FORMA SEPARADA.  ORIENTAR MAS A CONTROLES ESTRATPEGICOS DEL PROCESO
</t>
        </r>
      </text>
    </comment>
    <comment ref="E4" authorId="0" shapeId="0" xr:uid="{00000000-0006-0000-0300-000002000000}">
      <text>
        <r>
          <rPr>
            <b/>
            <sz val="20"/>
            <color indexed="81"/>
            <rFont val="Calibri"/>
            <family val="2"/>
          </rPr>
          <t>identifique las causas principales (causa raiz) del riesgo, considerando los siguientes grupos causales</t>
        </r>
        <r>
          <rPr>
            <sz val="20"/>
            <color indexed="81"/>
            <rFont val="Calibri"/>
            <family val="2"/>
          </rPr>
          <t xml:space="preserve">: (No es obligatorio encontrar causas de cada grupo. Es una guía)
Mano de obra (talento humano)
Maquinaria (equipos)
Método (procedimientos)
Materiales (insumos)
Medio (ambiente)
Medición (alertas, controles)
</t>
        </r>
        <r>
          <rPr>
            <b/>
            <sz val="20"/>
            <color indexed="81"/>
            <rFont val="Calibri"/>
            <family val="2"/>
          </rPr>
          <t>Enfóquese en causas que el proceso y/o la organización puedan gobernar o gestionar</t>
        </r>
        <r>
          <rPr>
            <sz val="20"/>
            <color indexed="81"/>
            <rFont val="Calibri"/>
            <family val="2"/>
          </rPr>
          <t xml:space="preserve">. Ej: Riesgo: accidente de   vehículo recolector de basura en una sede de Metrosalud. Causa: falta de pericia del conductor (NO PERTINENTE YA QUE DEPENDE DE LA EMPRESA RECOLECTORA SU SELECCIÓN Y CAPACITACIÓN)
</t>
        </r>
        <r>
          <rPr>
            <b/>
            <sz val="20"/>
            <color indexed="81"/>
            <rFont val="Calibri"/>
            <family val="2"/>
          </rPr>
          <t>Escriba 1 causa por celda</t>
        </r>
        <r>
          <rPr>
            <sz val="20"/>
            <color indexed="81"/>
            <rFont val="Calibri"/>
            <family val="2"/>
          </rPr>
          <t xml:space="preserve">. Se dejan 10 espacios por riesgo. No es obligatorio identificar 10 causas por riesgo (idealmente un máximo de 5 o 6 y asegúrese que sean las principales)
</t>
        </r>
      </text>
    </comment>
    <comment ref="L4" authorId="1" shapeId="0" xr:uid="{00000000-0006-0000-0300-000003000000}">
      <text>
        <r>
          <rPr>
            <b/>
            <sz val="20"/>
            <color indexed="81"/>
            <rFont val="Tahoma"/>
            <family val="2"/>
          </rPr>
          <t>¿Existe un responsable asignado a la ejecución
del control?
Asignado 15
No asigando 0</t>
        </r>
      </text>
    </comment>
    <comment ref="M4" authorId="1" shapeId="0" xr:uid="{00000000-0006-0000-0300-000004000000}">
      <text>
        <r>
          <rPr>
            <b/>
            <sz val="20"/>
            <color indexed="81"/>
            <rFont val="Tahoma"/>
            <family val="2"/>
          </rPr>
          <t>¿El responsable tiene la autoridad y adecuada segregación de funciones en la ejecución del control?
Adecuado 15
Inadecuado 0</t>
        </r>
      </text>
    </comment>
    <comment ref="N4" authorId="1" shapeId="0" xr:uid="{00000000-0006-0000-0300-000005000000}">
      <text>
        <r>
          <rPr>
            <b/>
            <sz val="20"/>
            <color indexed="81"/>
            <rFont val="Tahoma"/>
            <family val="2"/>
          </rPr>
          <t>¿La oportunidad en que se ejecuta el control ayuda a prevenir la mitigación del riesgo o a detectar la materialización del riesgo de manera oportuna?
Oportuna 15
Inoportuna 0</t>
        </r>
      </text>
    </comment>
    <comment ref="O4" authorId="1" shapeId="0" xr:uid="{00000000-0006-0000-0300-000006000000}">
      <text>
        <r>
          <rPr>
            <b/>
            <sz val="20"/>
            <color indexed="81"/>
            <rFont val="Tahoma"/>
            <family val="2"/>
          </rPr>
          <t>¿Las actividades que se desarrollan en el control realmente buscan por si solas prevenir o detectar las causas que pueden dar origen al riesgo, Ej.: verificar, validar, cotejar, comparar,
revisar, etc.?
Prevenir 15
Detectar 10
No es un control  0</t>
        </r>
      </text>
    </comment>
    <comment ref="P4" authorId="1" shapeId="0" xr:uid="{00000000-0006-0000-0300-000007000000}">
      <text>
        <r>
          <rPr>
            <b/>
            <sz val="20"/>
            <color indexed="81"/>
            <rFont val="Tahoma"/>
            <family val="2"/>
          </rPr>
          <t>¿La fuente de información que se utiliza en el desarrollo del control es información confiable que permita mitigar el riesgo?
Confiable 15
No confiable 0</t>
        </r>
      </text>
    </comment>
    <comment ref="Q4" authorId="1" shapeId="0" xr:uid="{00000000-0006-0000-0300-000008000000}">
      <text>
        <r>
          <rPr>
            <b/>
            <sz val="20"/>
            <color indexed="81"/>
            <rFont val="Tahoma"/>
            <family val="2"/>
          </rPr>
          <t>¿Las observaciones, desviaciones o diferencias
identificadas como resultados de la ejecución del control son investigadas y resueltas
de manera oportuna?</t>
        </r>
        <r>
          <rPr>
            <sz val="20"/>
            <color indexed="81"/>
            <rFont val="Tahoma"/>
            <family val="2"/>
          </rPr>
          <t xml:space="preserve">
</t>
        </r>
      </text>
    </comment>
    <comment ref="R4" authorId="1" shapeId="0" xr:uid="{00000000-0006-0000-0300-000009000000}">
      <text>
        <r>
          <rPr>
            <b/>
            <sz val="20"/>
            <color indexed="81"/>
            <rFont val="Tahoma"/>
            <family val="2"/>
          </rPr>
          <t>¿Se deja evidencia o rastro de la ejecución del control que permita a cualquier tercero con la evidencia llegar a la misma conclusión?
Completa 10
Incompleta  5
No existe 0</t>
        </r>
      </text>
    </comment>
    <comment ref="V4" authorId="2" shapeId="0" xr:uid="{00000000-0006-0000-0300-00000A000000}">
      <text>
        <r>
          <rPr>
            <b/>
            <sz val="14"/>
            <color indexed="81"/>
            <rFont val="Tahoma"/>
            <family val="2"/>
          </rPr>
          <t xml:space="preserve">
Fuerte El control se ejecuta de manera consistente por parte del responsable.
Moderado El control se ejecuta algunas veces por parte del responsable.
Débil El control no se ejecuta por parte del responsable.
</t>
        </r>
      </text>
    </comment>
    <comment ref="AI4" authorId="3" shapeId="0" xr:uid="{00000000-0006-0000-0300-00000B000000}">
      <text>
        <r>
          <rPr>
            <sz val="20"/>
            <color indexed="81"/>
            <rFont val="Tahoma"/>
            <family val="2"/>
          </rPr>
          <t xml:space="preserve">Evitar:  medidas para prevenir su materialización, primera alternativa y en los riesgos de corrupción deben ser preventivos. Ejemplo: gestión de insumos, mantenimiento preventivo de equipos y DM. 
Reducir: medidas para disminuir probabilidad e impacto. Ejemplo: optimización de procedimientos, implementación de controles.
Compartir: traspaso de las perdidas a otros. Ejemplo:  seguros, contratos de riesgo compartido. Ejemplo: almacenamiento externo de información.
Asumir: riesgo residual después de la reducción o transferencia, que se acepta y se elaboran planes de contingencia para ello.
</t>
        </r>
      </text>
    </comment>
    <comment ref="R31" authorId="4" shapeId="0" xr:uid="{00000000-0006-0000-0300-00000C000000}">
      <text>
        <r>
          <rPr>
            <sz val="28"/>
            <color indexed="81"/>
            <rFont val="Tahoma"/>
            <family val="2"/>
          </rPr>
          <t xml:space="preserve">soportes de entrega y recpción del documento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Natalia Pelaez Miyar</author>
  </authors>
  <commentList>
    <comment ref="E4" authorId="0" shapeId="0" xr:uid="{C764C22A-AAE2-4231-9D30-2251A316B284}">
      <text>
        <r>
          <rPr>
            <b/>
            <sz val="14"/>
            <color indexed="81"/>
            <rFont val="Tahoma"/>
            <family val="2"/>
          </rPr>
          <t>Circunstancias bajo las cuales se presenta el riesgo, es la situación más evidente frente al riesgo, redacte de la forma más concreta posible.
(Iniciar con la palabra por)</t>
        </r>
      </text>
    </comment>
    <comment ref="F4" authorId="0" shapeId="0" xr:uid="{3C91E9C5-AB66-4B9D-BBAD-CD8C08C11D9F}">
      <text>
        <r>
          <rPr>
            <b/>
            <sz val="14"/>
            <color indexed="81"/>
            <rFont val="Tahoma"/>
            <family val="2"/>
          </rPr>
          <t>Causa  principal  o básica, corresponde a las razones por la cuales se puede presentar  el riesgo, redacte de la forma más concreta posible.
(Iniciar con debido a/a causa de)</t>
        </r>
        <r>
          <rPr>
            <sz val="9"/>
            <color indexed="81"/>
            <rFont val="Tahoma"/>
            <family val="2"/>
          </rPr>
          <t xml:space="preserve">
</t>
        </r>
      </text>
    </comment>
    <comment ref="G4" authorId="0" shapeId="0" xr:uid="{3B693CF0-D71B-444D-AEEB-BE1297E62208}">
      <text>
        <r>
          <rPr>
            <sz val="16"/>
            <color indexed="81"/>
            <rFont val="Arial"/>
            <family val="2"/>
          </rPr>
          <t xml:space="preserve">
Analice las consecuencias que puede ocasionar a la organización la materialización del riesgo, Seleccione de la lista desplegable entre</t>
        </r>
      </text>
    </comment>
  </commentList>
</comments>
</file>

<file path=xl/sharedStrings.xml><?xml version="1.0" encoding="utf-8"?>
<sst xmlns="http://schemas.openxmlformats.org/spreadsheetml/2006/main" count="1035" uniqueCount="386">
  <si>
    <t>PROCESO</t>
  </si>
  <si>
    <t>CAUSAS</t>
  </si>
  <si>
    <t>TIPO DE RIESGO</t>
  </si>
  <si>
    <t>CONSECUENCIAS (IMPACTO)</t>
  </si>
  <si>
    <t>IDENTIFICACIÓN DE RIESGOS</t>
  </si>
  <si>
    <t>NIVEL DE RIESGO</t>
  </si>
  <si>
    <t>ZONA DE RIESGO</t>
  </si>
  <si>
    <t>BAJO</t>
  </si>
  <si>
    <t>RIESGO RESIDUAL</t>
  </si>
  <si>
    <t>RIESGO INHERENTE</t>
  </si>
  <si>
    <t>CALIFICACIÓN DEL RIESGO DESPUÉS DE CONTROLES</t>
  </si>
  <si>
    <t>Alto</t>
  </si>
  <si>
    <t>Bajo</t>
  </si>
  <si>
    <t>OPCIÓN DE MANEJO</t>
  </si>
  <si>
    <t>PREVENTIVO</t>
  </si>
  <si>
    <t>CORRECTIVO</t>
  </si>
  <si>
    <t>DETECTIVO</t>
  </si>
  <si>
    <t>MUY ALTO (CATASTRÓFICO)</t>
  </si>
  <si>
    <t>ALTO (MAYOR)</t>
  </si>
  <si>
    <t>MEDIO (MODERADO)</t>
  </si>
  <si>
    <t>MODERADO</t>
  </si>
  <si>
    <t>CORRUPCIÓN</t>
  </si>
  <si>
    <t>CATASTRÓFICO</t>
  </si>
  <si>
    <t>MAYOR</t>
  </si>
  <si>
    <t>MENOR</t>
  </si>
  <si>
    <t>INSIGNIFICANTE</t>
  </si>
  <si>
    <t>CÓDIGO</t>
  </si>
  <si>
    <t>RIESGO -  DESCRIPCIÓN</t>
  </si>
  <si>
    <t xml:space="preserve">PERIODICIDAD EN LA EJECUCIÓN </t>
  </si>
  <si>
    <t>DISEÑO DEL CONTROL</t>
  </si>
  <si>
    <t>EJECUCIÓN DEL CONTROL</t>
  </si>
  <si>
    <t>EVIDENCIA DE LA EJECUCIÓN DEL CONTROL</t>
  </si>
  <si>
    <t>RESULTADO EVALUACIÓN DEL CONTROL</t>
  </si>
  <si>
    <t>SOLIDEZ INDIVIDUAL DEL CONTROL</t>
  </si>
  <si>
    <t>REQUIERE ACCIONES DE MEJORA</t>
  </si>
  <si>
    <t>DESPLAZAMIENTO EN EJE DE PROBABILIDAD</t>
  </si>
  <si>
    <t>DESPLAZAMIENTO EN EJE DE IMPACTO</t>
  </si>
  <si>
    <t>RESULTADO DE EVALUACIÓN DE CONTROLES</t>
  </si>
  <si>
    <t>ACTIVIDAD DE CONTROL</t>
  </si>
  <si>
    <t>SOPORTE</t>
  </si>
  <si>
    <t>RESPONSABLE</t>
  </si>
  <si>
    <t>TIEMPO / FECHA DE EJECUCIÓN</t>
  </si>
  <si>
    <t>INDICADOR</t>
  </si>
  <si>
    <t>PESO DEL R/ DISEÑO DEL CONTROL</t>
  </si>
  <si>
    <t>PROPÓSITO DEL CONTROL (DETECTIVO O PREVENTIVO)</t>
  </si>
  <si>
    <t>FUERTE</t>
  </si>
  <si>
    <t>SUMATORIA DISEÑO</t>
  </si>
  <si>
    <t>COMO SE REALIZA LA ACTIVIDAD  DE CONTROL</t>
  </si>
  <si>
    <t>DÉBIL</t>
  </si>
  <si>
    <r>
      <t xml:space="preserve">SOLIDEZ DEL CONJUNTO DE CONTROLES
</t>
    </r>
    <r>
      <rPr>
        <sz val="15"/>
        <color theme="1"/>
        <rFont val="Calibri"/>
        <family val="2"/>
        <scheme val="minor"/>
      </rPr>
      <t>FUERTE 100
MODERADO
50 A 99
DEBIL MENOR A 50</t>
    </r>
  </si>
  <si>
    <t>PLAN DE TRATAMIENTO DE RIESGOS</t>
  </si>
  <si>
    <t>CONTROLES EXISTENTES 
(BARRERAS)</t>
  </si>
  <si>
    <t>NO DISMINUYE</t>
  </si>
  <si>
    <t>PROBABILIDAD</t>
  </si>
  <si>
    <t>IMPACTO</t>
  </si>
  <si>
    <t>frecuencia</t>
  </si>
  <si>
    <t>impacto</t>
  </si>
  <si>
    <t>f</t>
  </si>
  <si>
    <t>im</t>
  </si>
  <si>
    <t>Moderado</t>
  </si>
  <si>
    <t>Extremo</t>
  </si>
  <si>
    <t>FUERTEFUERTE</t>
  </si>
  <si>
    <t>FUERTEMODERADO</t>
  </si>
  <si>
    <t>FUERTEDÉBIL</t>
  </si>
  <si>
    <t>MODERADOFUERTE</t>
  </si>
  <si>
    <t>MODERADOMODERADO</t>
  </si>
  <si>
    <t>MODERADODÉBIL</t>
  </si>
  <si>
    <t>DÉBILFUERTE</t>
  </si>
  <si>
    <t>DÉBILMODERADO</t>
  </si>
  <si>
    <t>DÉBILDÉBIL</t>
  </si>
  <si>
    <t>DIRECTAMENTE</t>
  </si>
  <si>
    <t>INDIRECTAMENTE</t>
  </si>
  <si>
    <t>DÉBILNO DISMINUYENO DISMINUYE</t>
  </si>
  <si>
    <t>FUERTEDIRECTAMENTEDIRECTAMENTE</t>
  </si>
  <si>
    <t>FUERTEDIRECTAMENTEINDIRECTAMENTE</t>
  </si>
  <si>
    <t>FUERTEDIRECTAMENTENO DISMINUYE</t>
  </si>
  <si>
    <t>FUERTENO DISMINUYEDIRECTAMENTE</t>
  </si>
  <si>
    <t>MODERADODIRECTAMENTEDIRECTAMENTE</t>
  </si>
  <si>
    <t>MODERADODIRECTAMENTEINDIRECTAMENTE</t>
  </si>
  <si>
    <t>MODERADODIRECTAMENTENO DISMINUYE</t>
  </si>
  <si>
    <t>MODERADONO DISMINUYEDIRECTAMENTE</t>
  </si>
  <si>
    <t>NIVEL DE RIESGO DEL PROCESO</t>
  </si>
  <si>
    <t>ASIGNACIÓN DE RESPONSABLE PARA LA EJECUCIÓN DEL CONTROL</t>
  </si>
  <si>
    <t>SEGREGACIÓN Y AUTORIDAD DEL RESPONSABLE</t>
  </si>
  <si>
    <t>QUE PASA CON LAS OBSERVACIONES O DESVIACIONES</t>
  </si>
  <si>
    <r>
      <t xml:space="preserve">DISMINUYE PROBABILIDAD
</t>
    </r>
    <r>
      <rPr>
        <b/>
        <sz val="15"/>
        <color rgb="FFFF0000"/>
        <rFont val="Calibri"/>
        <family val="2"/>
        <scheme val="minor"/>
      </rPr>
      <t xml:space="preserve">SI LA SOLIDEZ DE CONJUNTO ES DEBIL NO DOSIMINUYE </t>
    </r>
  </si>
  <si>
    <r>
      <t xml:space="preserve">DISMINUYE IMPACTO
</t>
    </r>
    <r>
      <rPr>
        <b/>
        <sz val="15"/>
        <color rgb="FFFF0000"/>
        <rFont val="Calibri"/>
        <family val="2"/>
        <scheme val="minor"/>
      </rPr>
      <t xml:space="preserve">SI LA SOLIDEZ DE CONJUNTO ES DEBIL NO DOSIMINUYE </t>
    </r>
  </si>
  <si>
    <t>OBJETIVO DEL PROCESO:</t>
  </si>
  <si>
    <r>
      <t xml:space="preserve">CALIFICACIÓN  DE LA EJECUCIÓN DEL CONTROL
</t>
    </r>
    <r>
      <rPr>
        <b/>
        <sz val="11"/>
        <color theme="1"/>
        <rFont val="Calibri"/>
        <family val="2"/>
        <scheme val="minor"/>
      </rPr>
      <t xml:space="preserve">FUERTE </t>
    </r>
    <r>
      <rPr>
        <sz val="11"/>
        <color theme="1"/>
        <rFont val="Calibri"/>
        <family val="2"/>
        <scheme val="minor"/>
      </rPr>
      <t>100 CONSISTENTE</t>
    </r>
    <r>
      <rPr>
        <b/>
        <sz val="11"/>
        <color theme="1"/>
        <rFont val="Calibri"/>
        <family val="2"/>
        <scheme val="minor"/>
      </rPr>
      <t xml:space="preserve">
MODERADO: </t>
    </r>
    <r>
      <rPr>
        <sz val="11"/>
        <color theme="1"/>
        <rFont val="Calibri"/>
        <family val="2"/>
        <scheme val="minor"/>
      </rPr>
      <t>50 ALGUNAS VECES</t>
    </r>
    <r>
      <rPr>
        <b/>
        <sz val="11"/>
        <color theme="1"/>
        <rFont val="Calibri"/>
        <family val="2"/>
        <scheme val="minor"/>
      </rPr>
      <t xml:space="preserve">
DÉBIL </t>
    </r>
    <r>
      <rPr>
        <sz val="11"/>
        <color theme="1"/>
        <rFont val="Calibri"/>
        <family val="2"/>
        <scheme val="minor"/>
      </rPr>
      <t>0 NO SE EJECUTA</t>
    </r>
  </si>
  <si>
    <t>Reprocesos</t>
  </si>
  <si>
    <t>Responsabilidad patrimonial de la institución por demandas judiciales  y/o sanciones de organismos de vigilancia y control</t>
  </si>
  <si>
    <t>Falta de incorporción de correspondencia o piezas procesales al expediente</t>
  </si>
  <si>
    <t>Deterioro de la imagen institucional</t>
  </si>
  <si>
    <t>desmotivación en los servidores y afectación del clima laboral</t>
  </si>
  <si>
    <t>Controles deficientes al interior de cada proceso que generan decisiones autónomas en los servidores</t>
  </si>
  <si>
    <t>Ineficiencia administrativa.</t>
  </si>
  <si>
    <t>Detrimento patrimonial.</t>
  </si>
  <si>
    <t>Sanciones disciplinarias, fiscales y/o penales a los funcionarios</t>
  </si>
  <si>
    <t>Insuficiente apropiación de una cultura organizacional centrada en la transparencia y la anticorrupción</t>
  </si>
  <si>
    <t>Acoso laboral</t>
  </si>
  <si>
    <t>Falta de controles en las actividades y procesos</t>
  </si>
  <si>
    <t>Intereses personales y falta de honestidad del recurso humano</t>
  </si>
  <si>
    <t>Investigaciones y/o sanciones disciplinarias, fiscales y/o penales a los funcionarios</t>
  </si>
  <si>
    <t>No notificar adecuadamente u omitir la decisión de indagación preliminar  y de  investigación disciplinaria</t>
  </si>
  <si>
    <t>Hurto de bienes de la empresa. Insumos hospitalarios y generales o dineros recaudados en la  prestación de los servicios</t>
  </si>
  <si>
    <t>Intereses particulares en el logro de los objetivos y/o resultados.</t>
  </si>
  <si>
    <t>Actividades de socialización del código disciplinario</t>
  </si>
  <si>
    <t>Aplicación de la Evaluación de desempeño y de los Acuerdos de gestión anualmente. En caso de evaluaciones deficientes generar los planes de mejora individual</t>
  </si>
  <si>
    <t>Despliegue,  conocimiento  y apropiación del Código de Integridad</t>
  </si>
  <si>
    <t>Debilidad en la actualización del sistema en la parametrización de los perfiles según el rol a desempeñar (seguridad y privacidad)</t>
  </si>
  <si>
    <t>No adherencia a las políticas institucionales para el manejo seguro de la información.</t>
  </si>
  <si>
    <t xml:space="preserve">No contar o no utilizar los medios de almacenamiento, seguro de la informacion en medio físico </t>
  </si>
  <si>
    <t>Aplicación del Manual de gestión de usuarios para la asignación de roles y privilegios</t>
  </si>
  <si>
    <t>Acceso restringido a los espacios fisicos de almacenamiento de documentos</t>
  </si>
  <si>
    <t xml:space="preserve">Log (registro)de transacciones en el sistema de información </t>
  </si>
  <si>
    <t>Concentracion de poder en el conocimiento y manejo de la informacion específica de un proceso.</t>
  </si>
  <si>
    <t>Validación por parte de los Jefes responsables de los procesos, de los productos generados en cada uno.</t>
  </si>
  <si>
    <t>Direccionar las especificaciones técnicas para favorecer a terceros sin la debida justificación y lleno de requisitos definidos en el estatuo de contratación</t>
  </si>
  <si>
    <t>Eventos adversos y afectación en la prestación de los servicios por ingreso de personal no competente para el cargo</t>
  </si>
  <si>
    <t>Proceso de ingreso otros tipos de nombramiento y contratistas,  direccionados y sin rigor metodológico en pruebas de conocimiento y actitudinales, entrevistas, verificación de hoja de vida y requisitos para el cargo</t>
  </si>
  <si>
    <t>Validar que a los candidatos se les haya revisado las referencias laborales y personales
(provisionales)
pr ingreso otros tipos</t>
  </si>
  <si>
    <t>Verificar que el candidato cumpla el perfil exigido. En caso de presentarse diferencias solicite revisión por el Auxiliar Administrativo.
(contratistas)
pr ingreso otros tipos</t>
  </si>
  <si>
    <t>No notificarse oportunamente de las actuaciones y decisiones judiciales u omitir aportar material probatorio deliberadamente a los procesos</t>
  </si>
  <si>
    <t>Sanciones disciplinarias, fiscales y/o penales a los servidores</t>
  </si>
  <si>
    <t>Fallas en la de supervision de contratos (No adherencia deliberada al manual de supervisión)</t>
  </si>
  <si>
    <t xml:space="preserve">Aplicación del Manual de Supervisiòn  en todos los procesos de contratación de bienes y servicios.  </t>
  </si>
  <si>
    <t xml:space="preserve">Aplicación del Manual de Contratación en todos los procesos de contratación de bienes y servicios.  </t>
  </si>
  <si>
    <t>Investigaciones y/o sanciones disciplinarias, fiscales y/o penales a los servidores</t>
  </si>
  <si>
    <t>Aplicación del instructivo de cuadre de caja, en cuanto a cuadre de caja diario en el sistema y arqueo de caja mensual por tesorería y mínimo trimestral en la UPSS por el Coordinador Administrativo.  En caso de inconsistencias en el cuadre de caja diario, realizar ajustes si no falta dinero y cancelar el faltante en caso de que falte dinero. En caso de no pago del faltante notificar a procesos disciplinarios</t>
  </si>
  <si>
    <t>Aplicación del instructivo de preanulacion - anulación de facturas, en cuanto  generar reporte de dicuments a anularque cumplamn con los criterios de anulacion, indentificar casos de preanulación  que no corresponden con lso criterios. Hacer investigación correspondientes y remitir a procesos disciplinarios cuando amerita</t>
  </si>
  <si>
    <t>Servicios de farmacia: Definir mínimo una vez por semana el grupo de productos a verificar, los cuales deben ser consecutivos en su código y no puede ser inferir al 25% del número total de productos almacenados, garantizando que en un mes se cuente la totalidad de los insumos almacenados. Almacenes y Centro de Distribución: Definir mensualmente el grupo de productos a verificar, los cuales deben ser consecutivos en su código y no puede ser inferior al 50% del total de los insumos almacenados por bodega, garantizando que en dos meses consecutivos se cuente la totalidad de los insumos almacenados.
Elaborar y remitir a la Directora Administrativa o al Director de UPSS, según corresponda, la solicitud de descargos y compensaciones dentro de los 15 días hábiles siguientes a la notificación del inventario, adjuntando cuando sea del caso, copia de los documentos que evidencian errores en registro.</t>
  </si>
  <si>
    <t xml:space="preserve">Recibir en el servicio los medicamentos y dispositivos médicos devueltos y verificar que coincidan con lo consignado en el documento de devolución.  (Cada vez que se haga una devolución).   En caso de presentarse inconsistencias acordar con la Enfermera del servicio.
Verificar que los medicamentos y dispositivos médicos a devolver cumplan con las condiciones técnicas establecidas (sin marcas, tachones y signos de deterioro)
</t>
  </si>
  <si>
    <t>Determinar, (semanal), el origen de las diferencias en los registros del sistema y documentos físicos, identificando el motivo de la irregularidad y tomando copia de los documentos que la soportan.  En los casos de diferencias, Digitar, cuando sea del caso, bajo el documento inventario físico (IF o IF1) solo los productos que van ser ajustados.</t>
  </si>
  <si>
    <t>EVITAR</t>
  </si>
  <si>
    <t>Aplicación del Manual de Contratación en todos los procesos de contratación de bienes y servicios.  En caso de incumplimiento</t>
  </si>
  <si>
    <t>Linea de denuncias implementada y con seguimiento a los resultados.</t>
  </si>
  <si>
    <r>
      <t xml:space="preserve">Ocultación o adulteración del sistema de información y/o filtración de información confidencial 
</t>
    </r>
    <r>
      <rPr>
        <sz val="20"/>
        <color theme="1" tint="0.34998626667073579"/>
        <rFont val="Century Gothic"/>
        <family val="2"/>
      </rPr>
      <t>G Sistemas de información
G bienes y servicios (contratación)
G talento humano
G Jurídica
G procesos disciplinarios</t>
    </r>
  </si>
  <si>
    <r>
      <t xml:space="preserve">Tráfico de influencias, (amiguismo, persona influyente, clientelismo)
</t>
    </r>
    <r>
      <rPr>
        <sz val="22"/>
        <color theme="1" tint="0.34998626667073579"/>
        <rFont val="Century Gothic"/>
        <family val="2"/>
      </rPr>
      <t>G bienes y servicios (contratación)
G talento humano
G financiera</t>
    </r>
  </si>
  <si>
    <r>
      <t xml:space="preserve">Soborno (cohecho - recibir dádivas)
</t>
    </r>
    <r>
      <rPr>
        <sz val="22"/>
        <color theme="1" tint="0.34998626667073579"/>
        <rFont val="Century Gothic"/>
        <family val="2"/>
      </rPr>
      <t>G bienes y servicios (contratación)
G talento humano
G financiera</t>
    </r>
  </si>
  <si>
    <r>
      <t xml:space="preserve">Cobro por realización del trámite (Concusión)
</t>
    </r>
    <r>
      <rPr>
        <sz val="22"/>
        <color theme="1" tint="0.34998626667073579"/>
        <rFont val="Century Gothic"/>
        <family val="2"/>
      </rPr>
      <t>G bienes y servicios (contratación)
G talento humano</t>
    </r>
    <r>
      <rPr>
        <sz val="22"/>
        <rFont val="Century Gothic"/>
        <family val="2"/>
      </rPr>
      <t xml:space="preserve">
</t>
    </r>
  </si>
  <si>
    <r>
      <t xml:space="preserve">Peculado por apropiación, omisión o aplicación oficial diferente de bienes del Estado o extravío, pérdida o daño de estos
</t>
    </r>
    <r>
      <rPr>
        <sz val="22"/>
        <color theme="1" tint="0.34998626667073579"/>
        <rFont val="Century Gothic"/>
        <family val="2"/>
      </rPr>
      <t>G financiero
G bienes y servicios
Atención farmaceútica</t>
    </r>
  </si>
  <si>
    <r>
      <t xml:space="preserve">Manipulación del proceso definido en la normatividad externa e interna, a favor de un tercero, en relación con procesos disciplinarios, contratación de bienes y servicios, ingreso de persona y financiero, entre otros.
</t>
    </r>
    <r>
      <rPr>
        <sz val="20"/>
        <color theme="1" tint="0.34998626667073579"/>
        <rFont val="Century Gothic"/>
        <family val="2"/>
      </rPr>
      <t>G Sistemas de información
G bienes y servicios (contratación)
G talento humano
G Jurídica
G procesos disciplinarios</t>
    </r>
  </si>
  <si>
    <t>Generar y analizar reporte de anulación de facturas mensualmente, en caso de inconsistencia realizar el análisis con el Coordinador Administrativo y generar el informe para el comité financiero</t>
  </si>
  <si>
    <t>Favorecimiento de pagos a proveedores sin aplicar los criterios de priorización definidos</t>
  </si>
  <si>
    <t xml:space="preserve">Falta de controles en las actividades y procesos
</t>
  </si>
  <si>
    <t>14. Aprobar los pagos a realizar en el mes de acuerdo con el flujo de caja proyectado por tesorería
15. Programar y relacionar pagos con base en el listado de vencimientos actualizado, necesidades del servicio, obligaciones fijas y compromisos ya adquiridos según flujo de caja aprobado (Pr ejecución de pagos)</t>
  </si>
  <si>
    <t>Aprobar los pagos a realizar en el mes de acuerdo con el flujo de caja proyectado por tesorería
Programar y relacionar pagos con base en el listado de vencimientos actualizado, necesidades del servicio, obligaciones fijas y compromisos ya adquiridos según flujo de caja aprobado
 (Pr ejecución de pagos)</t>
  </si>
  <si>
    <t xml:space="preserve">Extralimitación de funciones y/o concentración de autoridad o exceso de poder
Direccionamiento Estratégico
G Sistemas de información
G bienes y servicios (contratación)
G talento humano
G. Control Interno Disciplinario
G. Control y Evaluación
</t>
  </si>
  <si>
    <t>7. Revisar para cada providencia notificable que la notificación se haya surtido en términos de ley, y que repose en copia digital, en caso contrario verificar que la auxiliar administrativa repita el proceso, hasta que se realice satisfactoriamente. 
Pr tramite procesal</t>
  </si>
  <si>
    <t>11. Verificar cada vez que se allegue nueva documentación al expediente que se haya archivado según la instrucción anterior, en caso contrario, verificar que la auxiliar administrativa repita el proceso, hasta que se realice satisfactoriamente.
Pr tramite procesal</t>
  </si>
  <si>
    <t>Seguimiento al buzón electrónico de notificaciones judiciales y trazabilidad en las pruebas aportadas. 
Of. Asesora Jurídica</t>
  </si>
  <si>
    <t>MATRIZ RIESGOS CORRUPCIÓN 2022</t>
  </si>
  <si>
    <t>Posibilidad de recibir o solicitar cualquier dádiva o beneficio a nombre propio o de terceros para afectar las liquidaciones de pagos o registrar dineros que no han ingresado a las cuentas bancarias, con el fin de beneficiar a un responsable del pago de los mismos.</t>
  </si>
  <si>
    <t>Falta de veracidad o inexactitud en la información con destino a los grupos de interés, para beneficio de un tercero.</t>
  </si>
  <si>
    <t>Falta de control y seguimiento a cada una de las tipologías de las publicaciones con destino a los grupos de interés. Falta de controles previos de la información por parte de las dependencias.</t>
  </si>
  <si>
    <t>Posibilidad de recibir o solicitar cualquier dádiva o beneficio a nombre propio o de terceros al manipular/incluir/extraer documentos a cualquier expediente en custodia del archivo.</t>
  </si>
  <si>
    <t xml:space="preserve">Omisión de los procedimientos definidos para la consulta de los documentos </t>
  </si>
  <si>
    <t>Tráfico de influencias (amiguismo, persona influyente, clientelismo)</t>
  </si>
  <si>
    <t>Inadecuada supervisión de los contratos a cargo del personal.</t>
  </si>
  <si>
    <t>Intereses particulares en el logro de los objetivos</t>
  </si>
  <si>
    <t>Cobro por realización de trámites (Concusión)</t>
  </si>
  <si>
    <t>Ausencia de procesos y procedimientos actualizados</t>
  </si>
  <si>
    <r>
      <t xml:space="preserve">IMPACTO RIESGOS DE CORRUPCIÓN: </t>
    </r>
    <r>
      <rPr>
        <sz val="8"/>
        <color rgb="FF404040"/>
        <rFont val="Century Gothic"/>
        <family val="2"/>
      </rPr>
      <t xml:space="preserve">posibilidad que una entidad presente desviaciones en los objetivos misionales de sus procesos como consecuencia de fraude y corrupción; posibilidad de que por acción u omisión, se use el poder para desviar la gestión de lo público hacia un beneficio privado.  </t>
    </r>
  </si>
  <si>
    <t>N°</t>
  </si>
  <si>
    <t>Pregunta.  Si el riesgo de corrupción se materializa podría…</t>
  </si>
  <si>
    <t>Si</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</si>
  <si>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</si>
  <si>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</si>
  <si>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</si>
  <si>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</si>
  <si>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</si>
  <si>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</si>
  <si>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</si>
  <si>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</si>
  <si>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</si>
  <si>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</si>
  <si>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</si>
  <si>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</si>
  <si>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</si>
  <si>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</si>
  <si>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</si>
  <si>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</si>
  <si>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</si>
  <si>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</si>
  <si>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</si>
  <si>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 daño ambiental?</t>
  </si>
  <si>
    <r>
      <t xml:space="preserve">Responder afirmativamente de </t>
    </r>
    <r>
      <rPr>
        <b/>
        <sz val="10"/>
        <color rgb="FF000000"/>
        <rFont val="Century Gothic"/>
        <family val="2"/>
      </rPr>
      <t>UNA a CINCO</t>
    </r>
    <r>
      <rPr>
        <sz val="10"/>
        <color rgb="FF000000"/>
        <rFont val="Century Gothic"/>
        <family val="2"/>
      </rPr>
      <t xml:space="preserve"> pregunta(s) genera un </t>
    </r>
    <r>
      <rPr>
        <b/>
        <sz val="10"/>
        <color rgb="FF000000"/>
        <rFont val="Century Gothic"/>
        <family val="2"/>
      </rPr>
      <t>impacto moderado</t>
    </r>
    <r>
      <rPr>
        <sz val="10"/>
        <color rgb="FF000000"/>
        <rFont val="Century Gothic"/>
        <family val="2"/>
      </rPr>
      <t>.</t>
    </r>
  </si>
  <si>
    <r>
      <t xml:space="preserve">Responder afirmativamente de </t>
    </r>
    <r>
      <rPr>
        <b/>
        <sz val="10"/>
        <color rgb="FF000000"/>
        <rFont val="Century Gothic"/>
        <family val="2"/>
      </rPr>
      <t>SEIS a ONCE</t>
    </r>
    <r>
      <rPr>
        <sz val="10"/>
        <color rgb="FF000000"/>
        <rFont val="Century Gothic"/>
        <family val="2"/>
      </rPr>
      <t xml:space="preserve"> preguntas genera un </t>
    </r>
    <r>
      <rPr>
        <b/>
        <sz val="10"/>
        <color rgb="FF000000"/>
        <rFont val="Century Gothic"/>
        <family val="2"/>
      </rPr>
      <t>impacto mayor.</t>
    </r>
  </si>
  <si>
    <r>
      <t xml:space="preserve">Responder afirmativamente de </t>
    </r>
    <r>
      <rPr>
        <b/>
        <sz val="10"/>
        <color rgb="FF000000"/>
        <rFont val="Century Gothic"/>
        <family val="2"/>
      </rPr>
      <t>DOCE a DIECINUEVE</t>
    </r>
    <r>
      <rPr>
        <sz val="10"/>
        <color rgb="FF000000"/>
        <rFont val="Century Gothic"/>
        <family val="2"/>
      </rPr>
      <t xml:space="preserve"> preguntas genera un </t>
    </r>
    <r>
      <rPr>
        <b/>
        <sz val="10"/>
        <color rgb="FF000000"/>
        <rFont val="Century Gothic"/>
        <family val="2"/>
      </rPr>
      <t>impacto catastrófico.</t>
    </r>
  </si>
  <si>
    <t>X</t>
  </si>
  <si>
    <t>Tráfico de influencias (amiguismo, persona influyente, clientelismo)
SUPERVISION DE CONTRATOS</t>
  </si>
  <si>
    <t xml:space="preserve">Extralimitación de funciones y/o concentración de autoridad o exceso de poder
DIRECCIONAMIENTO ESTRATEGICO 
SISTEMAS DE INFORMACIÓN 
CONTRATACIÓN 
TALENTO HUMANO </t>
  </si>
  <si>
    <t>Cobro por realización de trámites (Concusión)
TALENTO HUMANO 
CONTRATACION
PRESTACION DEL SERVICIO</t>
  </si>
  <si>
    <t xml:space="preserve">Debilidades en la definición de controles en el procedimiento de pagos. </t>
  </si>
  <si>
    <t>Debilidades en  el diligenciamiento del aval y soportes anexos, para el pago de las facturas presentadas por proveedores</t>
  </si>
  <si>
    <t>Posible manipulación de la información del aplicativo de cartera
en la conciliación de glosas con entidades</t>
  </si>
  <si>
    <t xml:space="preserve">Manipulación del proceso definido en la normatividad externa o interna </t>
  </si>
  <si>
    <t>Deficiencias en la adherencia a procesos y procedimientos</t>
  </si>
  <si>
    <t xml:space="preserve">Peculado por apropiación, omisión o aplicación oficial diferente de bienes del Estado o extravío, pérdida o daño de estos
</t>
  </si>
  <si>
    <t>OPACIDAD</t>
  </si>
  <si>
    <t>FRAUDE</t>
  </si>
  <si>
    <t>Deficiencias en la adherencia al Manual de contratación y supervisión vigente</t>
  </si>
  <si>
    <t>Deficiencias en la adherencia al Manual de contratación</t>
  </si>
  <si>
    <t>Deficiencias en la adherencia al Manual supervisión vigente</t>
  </si>
  <si>
    <t>Extralimitación de funciones</t>
  </si>
  <si>
    <t>Fraude por Hurto de bienes de la entidad (dineros recaudados en la  prestación de los servicios)</t>
  </si>
  <si>
    <t>Fraude por Hurto de bienes de la entidad (Insumos hospitalarios y generales)</t>
  </si>
  <si>
    <t>recibo respectivo de entrega firmado por el reesponsable de la recepción en el servicio</t>
  </si>
  <si>
    <t>ESE HOSPÍTAL SAN VICENTE DE PAUL DE CALDAS - ANTIOQUIA</t>
  </si>
  <si>
    <t>Actuaciones por fuera de los valores institucionales y lo definido en el Código de Integridad</t>
  </si>
  <si>
    <t xml:space="preserve">Registrar deliberadamente valores en la nómina que aumente el devengado establecido en la escala salarial vigente en beneficio propio o de otro servidor público </t>
  </si>
  <si>
    <t>Verificar que lo entregado en el servicio,  se evidencia en el sistema y en el recibo respectivo de entrega firmado por el responsable de la recepción en el servicio</t>
  </si>
  <si>
    <t>Verificación de la completa entrega de insumos hospitalarios en las devoluciones desde los servicios a farmacia.  En caso de inconsistencias, solicitar la reposición al responsable del servicio</t>
  </si>
  <si>
    <t>Verificar que lo entregado en el servicio farmaceútico coincida con lo solicitado, en caso de inconsistencias, se informa a responsable en almacen para requerir al proveedor</t>
  </si>
  <si>
    <t xml:space="preserve">Recepción administrativa:
Verificación desde almacen, que lo solicitado a los proveedores es lo entregado en la ESE (orden vs insumo vs factura)  en caso de inconsistencias requerir al proveedor. </t>
  </si>
  <si>
    <t>ACCION DE MEJORA</t>
  </si>
  <si>
    <t>en hospital funciona, en urg y ortopedia no se cumple fuerte</t>
  </si>
  <si>
    <t>Documentar el control</t>
  </si>
  <si>
    <t>Concentración de funciones que pueda interferir con la toma de decisiones del proceso</t>
  </si>
  <si>
    <t>Posible aplicación inadecuada u omisión de las normas relacionadas con el conflicto de interés.</t>
  </si>
  <si>
    <t>Existe un interés particular del funcionario que podría influir en sus obligaciones como servidor público.</t>
  </si>
  <si>
    <t>Existe un interés económico del funcionario o de algún miembro de su familia en alguna empresa que tenga o busque beneficios propio o particular.</t>
  </si>
  <si>
    <t>La información reportada como parte de la medición, monitoreo, seguimiento, mejora y análisis de datos se encuentran a cargo de un único profesional , lo cual impide que se ejecute control sobre las decisiones tomadas y la información reportada</t>
  </si>
  <si>
    <t>•	Gestión financiera
•	Gestión jurídica (contratación y supervisión de contratos)</t>
  </si>
  <si>
    <r>
      <t xml:space="preserve">CALIFICACIÓN  DE LA EJECUCIÓN DEL CONTROL
FUERTE </t>
    </r>
    <r>
      <rPr>
        <sz val="14"/>
        <color theme="1"/>
        <rFont val="Arial"/>
        <family val="2"/>
      </rPr>
      <t>100 CONSISTENTE</t>
    </r>
    <r>
      <rPr>
        <b/>
        <sz val="14"/>
        <color theme="1"/>
        <rFont val="Arial"/>
        <family val="2"/>
      </rPr>
      <t xml:space="preserve">
MODERADO: </t>
    </r>
    <r>
      <rPr>
        <sz val="14"/>
        <color theme="1"/>
        <rFont val="Arial"/>
        <family val="2"/>
      </rPr>
      <t>50 ALGUNAS VECES</t>
    </r>
    <r>
      <rPr>
        <b/>
        <sz val="14"/>
        <color theme="1"/>
        <rFont val="Arial"/>
        <family val="2"/>
      </rPr>
      <t xml:space="preserve">
DÉBIL </t>
    </r>
    <r>
      <rPr>
        <sz val="14"/>
        <color theme="1"/>
        <rFont val="Arial"/>
        <family val="2"/>
      </rPr>
      <t>0 NO SE EJECUTA</t>
    </r>
  </si>
  <si>
    <r>
      <t xml:space="preserve">SOLIDEZ DEL CONJUNTO DE CONTROLES
</t>
    </r>
    <r>
      <rPr>
        <sz val="14"/>
        <color theme="1"/>
        <rFont val="Arial"/>
        <family val="2"/>
      </rPr>
      <t>FUERTE 100
MODERADO
50 A 99
DEBIL MENOR A 50</t>
    </r>
  </si>
  <si>
    <r>
      <t xml:space="preserve">DISMINUYE PROBABILIDAD
</t>
    </r>
    <r>
      <rPr>
        <b/>
        <sz val="14"/>
        <color rgb="FFFF0000"/>
        <rFont val="Arial"/>
        <family val="2"/>
      </rPr>
      <t xml:space="preserve">SI LA SOLIDEZ DE CONJUNTO ES DEBIL NO DOSIMINUYE </t>
    </r>
  </si>
  <si>
    <r>
      <t xml:space="preserve">DISMINUYE IMPACTO
</t>
    </r>
    <r>
      <rPr>
        <b/>
        <sz val="14"/>
        <color rgb="FFFF0000"/>
        <rFont val="Arial"/>
        <family val="2"/>
      </rPr>
      <t xml:space="preserve">SI LA SOLIDEZ DE CONJUNTO ES DEBIL NO DOSIMINUYE </t>
    </r>
  </si>
  <si>
    <t>Gestión De Las Comunicaciones</t>
  </si>
  <si>
    <t>Gestión Gobierno Digital Y Tic´S (gestión Documental)</t>
  </si>
  <si>
    <t>•	Gestión jurídica: contratación Y supervisión de contratos
•	Gestión Recursos y logística:  compras
•	Gestión talento humano e integridad por pago a proveedores</t>
  </si>
  <si>
    <t>•	Direccionamiento estratégico 
•	Sistemas de información 
•	Gestión. Jurídica: contratación Y supervisión de contratos
•	Gestión Recursos y logística:  compras
•	Gestión talento humano e integridad
•	Atención en salud</t>
  </si>
  <si>
    <t>•	Gestión jurídica: contratación y supervisión de contratos
•	Gestión del talento humano e integridad
•	Procesos misionales</t>
  </si>
  <si>
    <t>•	Gestión Jurídica: contratación Y supervisión de contratos
•	Gestión financiera
•	Gestión humana e integridad
•	Procesos misionales</t>
  </si>
  <si>
    <t xml:space="preserve">
•	Gestión Jurídica: contratación Y supervisión de contratos
•	Gestión financiera
•	Gestión recursos y logística
•	Atención en salud (servicio farmacéutico)</t>
  </si>
  <si>
    <t>•	Gestión jurídica: contratación y supervisión de contratos
•	Gestión financiera
•	Gestión recursos y logística
•	Atención en salud (servicio farmacéutico)</t>
  </si>
  <si>
    <t>SEGUIMIENTO-AVANCE</t>
  </si>
  <si>
    <t>Económico</t>
  </si>
  <si>
    <t>Reputacional</t>
  </si>
  <si>
    <t>Economico y Reputacional</t>
  </si>
  <si>
    <t>¿QUÉ? 
IMPACTO</t>
  </si>
  <si>
    <t>CAUSAS INMEDIATA</t>
  </si>
  <si>
    <t>CAUSA RAIZ</t>
  </si>
  <si>
    <t xml:space="preserve">
•	Por Influencia de terceros en la actuación del personal responsable del proceso</t>
  </si>
  <si>
    <t>Debido a la falta de auditorias</t>
  </si>
  <si>
    <t xml:space="preserve">debido a la rotación del personal </t>
  </si>
  <si>
    <t>debido a la falta de capacitaciones del personal</t>
  </si>
  <si>
    <t xml:space="preserve">Debido a la falta de procedimientos documentados dentro de la E.S.E </t>
  </si>
  <si>
    <t xml:space="preserve">A causa de la rotación del personal </t>
  </si>
  <si>
    <t>Debido a la falta de controles</t>
  </si>
  <si>
    <t xml:space="preserve">Proceso de ingresos de personal sin cumplimiento de perfil y competencias. 
</t>
  </si>
  <si>
    <t>A causa de la Falta de verificación de requisitos del personal que ingresa a la Entidad</t>
  </si>
  <si>
    <t>Debido a la falta de capacitaciones a los supervisores</t>
  </si>
  <si>
    <t>Debido a la falta de socialización y actualización del código de integridad</t>
  </si>
  <si>
    <t xml:space="preserve">A causa de la alta rotación de personal </t>
  </si>
  <si>
    <t xml:space="preserve">Debido a falta de controles en la contratación del personal </t>
  </si>
  <si>
    <t>Debido a la falta de actualización y socialización del manual de contratación.</t>
  </si>
  <si>
    <t xml:space="preserve">A causa de no actualización  y socialización de procesos y procedimientos </t>
  </si>
  <si>
    <t xml:space="preserve">Debido a la falta de actualización y socialización del manual de supervisión a los supervisores de los contratos </t>
  </si>
  <si>
    <t>Debido a la falta de controles en las áreas financieras y contables</t>
  </si>
  <si>
    <t>A causa de la rotación del personal</t>
  </si>
  <si>
    <t>Debido a la falta de personal</t>
  </si>
  <si>
    <t xml:space="preserve">A causa de falta de trasparencia </t>
  </si>
  <si>
    <t>Validación en el almacén</t>
  </si>
  <si>
    <t xml:space="preserve">validación de entrega en servicio </t>
  </si>
  <si>
    <t>MATRIZ RIESGOS CORRUPCIÓN 2026</t>
  </si>
  <si>
    <t>Se valida contra la orden de compra o factura y el lider del proceso tambien lo que entra</t>
  </si>
  <si>
    <t>Se valida contra la orden de compra o factura y el lider del proceso tambien valida</t>
  </si>
  <si>
    <t xml:space="preserve">Entrega de dosis 24 horas en hospitalización, con control de esta por parte del personal de farmacia y del servicio, con registro de entrega.
Control de stock de medicamentos y dispositivos medicos en los servicios quincenalmente.  En caso de faltantes y excedentes se realimenta al personal, se realiza la respectiva indagación en el servicio, en el caso de faltantes no justificados se solicita la reposición de los insumos al servicio famaceutico y se deriva a procesos disciplinarios para la respectiva investigación. </t>
  </si>
  <si>
    <t xml:space="preserve">se hacen rondas de seguridad mensuales en los servicios para identificar sobre stock y proceder a devolución </t>
  </si>
  <si>
    <t xml:space="preserve">se encuentra documentado en un procedimiento y se registra en dinámica </t>
  </si>
  <si>
    <t>Pedidos semanales a través de dinámica y se firma por el funcionario</t>
  </si>
  <si>
    <t>•	Ajustar procedimiento pagos y que tenga un control de verificación de pagos vs priorización.
•	Documentar la priorización como se hace</t>
  </si>
  <si>
    <t xml:space="preserve">•	Restricción de entrada al archivo del personal que no está autorizado. 
•	Política de operación </t>
  </si>
  <si>
    <t xml:space="preserve">•	Realizar una doble verificación en el proceso de contestación. 
•	Pr Administración de Correspondencia, (incluye el aplicativo institucional) </t>
  </si>
  <si>
    <t>•	Incluir control en el procedimiento de archivo administrativo el control de restricción.  
•	Ajustar en clínico y administrativo, describiendo que hacer en caso de un ingreso no autorizado.</t>
  </si>
  <si>
    <t>•	Validar y verificar el cumplimiento de documentos y requisitos; una vez el candidato entregue los documentos a la dirección de gestión humana. 
•	Esta verificación se realiza de acuerdo con lo especificado en el Manual de Funciones y Competencias “MA.GH.GTH-01 Manual Funciones Planta Global - Permanente” o “MA.GH.GHT-02 Manual Funciones Planta Temporal” y se debe dejar registro en el formato FR.GH.GTH-01 Lista de chequeo de documentos hoja de vida
•	Procedimiento de selección y vinculación de funciones</t>
  </si>
  <si>
    <t xml:space="preserve">•	Verificar que los servicios o bienes cobrados a la entidad, por los proveedores y terceros, se encuentren pactados contractualmente, adicionalmente que en el caso de adquisición de bienes cuente con la entrada al almacén y en el caso de servicios cuente con el recibido a satisfacción a partir de los soportes debidamente presentados. (Cumplir con las descripciones y obligaciones de la supervisión de contratos) </t>
  </si>
  <si>
    <t xml:space="preserve">•	Revisar documentos de supervisión que estén actualizados  y codificados para socializar y aplicar. </t>
  </si>
  <si>
    <t>•	Se continua con las capacitaciones trimestralmente a los supervisores de contratos.</t>
  </si>
  <si>
    <t xml:space="preserve">•	Aplicación y seguimiento del Código de Integridad </t>
  </si>
  <si>
    <t>•	Actualizar y desplegar el código ético integridad.</t>
  </si>
  <si>
    <t>•	Se actualiza el código de integridad y se continua con la divulgación y socialización del mismo.</t>
  </si>
  <si>
    <t>•	Revisar para el año 2026 el documento procedimiento evaluación de desempeño y seguimiento de personal y si es necesario actualizarlo o aplicarlo.</t>
  </si>
  <si>
    <t>•	Documentar la metodología de evaluación del desempeño, acuerdos de gestión y seguimiento al desempeño a provisionales.</t>
  </si>
  <si>
    <t>•	Validación por parte de los jefes responsables de los procesos relacionados, de los productos generados por sus funcionarios</t>
  </si>
  <si>
    <t>•	Seguimiento a las PQRS y socializar el informe trimestral ante el Comité de Gerencia.
•	Generar planes de mejoramiento con base en la información presentada 
Pr PQRSF</t>
  </si>
  <si>
    <t>•	Socialización de PQRS.</t>
  </si>
  <si>
    <t>•	Se envía informe trimestral de PQRSF y se socializa con el comité.</t>
  </si>
  <si>
    <t>•	Aplicación y seguimiento del Código de Integridad.</t>
  </si>
  <si>
    <t>•	Actualizar y desplegar el código ético integridad y bien gobierno.</t>
  </si>
  <si>
    <t>•	Se actualiza el código de integridad y se continua con la divulgación y socialización de este.</t>
  </si>
  <si>
    <t>•	Implementación del proceso disciplinario en los casos que aplique, con la apertura seguimiento y cierre del mismo, sea con sanción o archivo según lo encontrado durante el proceso.</t>
  </si>
  <si>
    <t>•	Oficina de control interno disciplinario.</t>
  </si>
  <si>
    <t>•	Se tiene jefe de control interno disciplinario el cual viene socializando y capacitando trimestralmente los funcionarios.</t>
  </si>
  <si>
    <t>•	Validación por parte de los jefes responsables de los procesos relacionados, de los productos generados por sus funcionarios.</t>
  </si>
  <si>
    <t>•	Digitalizar y actualizar los documentos en las plataformas SECOP y SIGEP.</t>
  </si>
  <si>
    <t>•	Por transparencia de la E.S.E, se continua con las respectivas actualizaciones publicaciones en SECOP y SIGEP.</t>
  </si>
  <si>
    <t>•	Verificar que los servicios o bienes cobrados a la entidad, por los proveedores y terceros, se encuentren pactados contractualmente, adicionalmente que en el caso de adquisición de bienes cuente con la entrada al almacén y en el caso de servicios cuente con el recibido a satisfacción a partir de los soportes debidamente presentados. (Cumplir con las descripciones y obligaciones de la supervisión de contratos)</t>
  </si>
  <si>
    <t>•	Revisar decisión de plazos de pagos autorizados por los supervisores.</t>
  </si>
  <si>
    <t>•	Se capacita trimestralmente a los supervisores y se incluye la actividad dentro del POA.</t>
  </si>
  <si>
    <t>•	Debido a la falta de actualización y socialización del manual de contratación.</t>
  </si>
  <si>
    <t>•	Verificar que los servicios o bienes cobrados a la entidad, por los proveedores y terceros, se encuentren pactados contractualmente, adicionalmente que en el caso de adquisición de bienes cuente con la entrada al almacén y en el caso de servicios cuente con el recibido a satisfacción a partir de los soportes debidamente presentados. (Cumplir con las descripciones y obligaciones de la supervisión de contratos).</t>
  </si>
  <si>
    <t>•	Actualización del Manual de Contratación y anexos.</t>
  </si>
  <si>
    <t>•	Se actualiza la política del daño antijurídico y se programa actualización del estatuto de contratación y sus anexos para la vigencia 2026.</t>
  </si>
  <si>
    <t>•	Actualización del Código de integridad.</t>
  </si>
  <si>
    <t>•	Validación por parte de los jefes responsables de los procesos  relacionados, de los productos generados por sus funcionarios.</t>
  </si>
  <si>
    <t>•	Actualización de procedimientos de GH y manual de supervisión.</t>
  </si>
  <si>
    <t>•	Se vienen actualizado documentos de talento humano como Código de integridad, políticas etc, igualmente se programa la actualización del manual de supervisión para el año 2026</t>
  </si>
  <si>
    <t>•	Verificar que la parametrización del sistema de información en el módulo de nómina, cumpla con los requisitos normativos y necesidades de la ESE.</t>
  </si>
  <si>
    <t>•	Parametrización del módulo de nomina.</t>
  </si>
  <si>
    <t xml:space="preserve">•	Se parametrizo el módulo de nómina según las necesidades de la E.S.E, conceptos básicos de nómina. </t>
  </si>
  <si>
    <t>•	Debido a la falta de socialización y actualización del código de integridad.</t>
  </si>
  <si>
    <t>•	Socialización Código de integridad.</t>
  </si>
  <si>
    <t>•	Aplicación y seguimiento del Código de Integridad</t>
  </si>
  <si>
    <t>•	Aplicación del manual de contratación y seguimiento a su cumplimiento.</t>
  </si>
  <si>
    <t>•	Actualizar los procedimientos y controles del proceso.</t>
  </si>
  <si>
    <t>•	Se programa actualización del manual de contratación y sus anexos para el año 2026, y se encuentra dentro las actividades del POA 2026.</t>
  </si>
  <si>
    <t>•	Verificar que los servicios o bienes cobrados a la entidad, por los proveedores y terceros se encuentren pactados contractualmente, adicionalmente que en el caso de adquisición de bienes cuente con la entrada al almacén y en el caso de servicios cuente con el recibido a satisfacción a partir de los soportes debidamente presentados. (Cumplir con las descripciones y obligaciones de la supervisión de contratos)</t>
  </si>
  <si>
    <t>•	Actualizar y desplegar el código de Integridad.</t>
  </si>
  <si>
    <t>•	Aplicación del cuadre de caja según el reporte generado en el sistema, con registro de lo encontrado.  En caso de inconsistencias, se solicita al cajero el faltante, o si es sobrante se consigna en la cuenta corriente definida para este fin</t>
  </si>
  <si>
    <t>•	Revisar tema de prefectura vs recibo de caja y datos para producción de recaudo.</t>
  </si>
  <si>
    <t>•	Se continua con el proceso de  prefectura vs recibo de caja y datos para producción.</t>
  </si>
  <si>
    <t>•	Aplicación de arqueos de caja menor, mínimo dos veces al año. En caso de faltantes se solicita al facturador el dinero. 
•	caja menor 199 de2020</t>
  </si>
  <si>
    <t>•	Arqueos a caja menor.</t>
  </si>
  <si>
    <t>•	Se continua con los arqueos a caja menor semestralmente.</t>
  </si>
  <si>
    <t>•	Aplicación de arqueos de caja mensuales aleatorios, (política de operación por de recaudo). En caso de faltantes se solicita al facturador el dinero.</t>
  </si>
  <si>
    <t>•	Arqueos aleatorios mensuales.</t>
  </si>
  <si>
    <t>•	Se continua con la tarea de arqueos aleatorios mensuales y en caso del faltante se revisa y de ser necesario se hace el cobro al facturar.</t>
  </si>
  <si>
    <t>•	Realizar des confirmación y anulación de facturas por el coordinador de facturación de cuentas médicas, única persona con autorización y verificación por parte del Subgerente Administrativo.</t>
  </si>
  <si>
    <t>•	Documentar el procedimiento o validar en el procedimiento de facturación, y quien es el que autoriza.</t>
  </si>
  <si>
    <t>•	Se programa para el 2026.</t>
  </si>
  <si>
    <t>•	Conflictos de Interés: Posibilidad de Intereses particulares y directos que  se contraponen con asuntos relacionados con el control al cumplimiento legal o reglamentario de la entidad.</t>
  </si>
  <si>
    <t>•	Debido a la falta de controles a la hora de contratar al personal.</t>
  </si>
  <si>
    <t>•	Socialización Manual SICOFT donde se debe comunicar inmediatamente al oficial de cumplimiento y representante legal.</t>
  </si>
  <si>
    <t>•	Socializar el instructivo de debida diligencia.</t>
  </si>
  <si>
    <t>•	Se capacita al personal de segunda línea de defensa en la realización de la debida diligencia.</t>
  </si>
  <si>
    <t>Capacitar en la inducción y reinducción del Código de integridad, Socializar y publicar los valores en la página WEB.</t>
  </si>
  <si>
    <t>•	Socialización código de integridad.</t>
  </si>
  <si>
    <t>•	Se actualizo el Código de integridad y se programa capacitaciones y socializaciones trimestralmente a los funcionarios.</t>
  </si>
  <si>
    <t>•	Capacitar en el manual de contratación, manual de supervisión y  aplicación lista de chequeo para documentos y publicación.</t>
  </si>
  <si>
    <t>•	Capacitaciones del manual de contratación y supervisión.</t>
  </si>
  <si>
    <t xml:space="preserve">•	Se programa actualización del manual de contratación y sus anexos(supervisión) para el año 2026. </t>
  </si>
  <si>
    <t xml:space="preserve">•	Actualización del manual de supervisión </t>
  </si>
  <si>
    <t>•	Procedimientos actualizados, manual de funciones actualizado y desagregación de actividades</t>
  </si>
  <si>
    <t>•	Actualización de procedimientos y manual de supervisión.</t>
  </si>
  <si>
    <t>•	Se viene programando trimestralmente actualización de procesos y procedimientos en las actividades del POA.</t>
  </si>
  <si>
    <t>•	Declaración de conflictos de intereses.</t>
  </si>
  <si>
    <t>•	Declaración por parte de los funcionarios</t>
  </si>
  <si>
    <t>•	Se actualiza la política de integridad, donde se incluye la política de conflicto de interese, igualmente se le solicita a todos los funcionarios la declaración de conflicto de intereses.</t>
  </si>
  <si>
    <t>•	Manuales de contratación, supervisión. Procesos y procedimientos.</t>
  </si>
  <si>
    <t>•	Actualización de documentos.</t>
  </si>
  <si>
    <t>•	Se programa actualización del manual de contratación y sus anexos para el año 2026</t>
  </si>
  <si>
    <t>•	Revisa las facturas con sus soportes y clasifica por proveedor (Carpeta por proveedor); cuando detecte errores o falta de soportes devuelve a contabilidad.</t>
  </si>
  <si>
    <t>•	Actualizar el procedimiento de pagos con el control de verificar la causación por parte del tesorero en el software.</t>
  </si>
  <si>
    <t>•	Se programa actualización para el 2026.</t>
  </si>
  <si>
    <t>•	Autorizar conciliación de cartera en el tema de glosas con entidades desde Gerencia.</t>
  </si>
  <si>
    <t>•	Actualizar el control en el procedimiento de cartera.</t>
  </si>
  <si>
    <t>•	Realizar conciliación mensual entre contabilidad y facturación de valores facturado mes, notas crédito y notas debito en el formato definido por la entidad.   En caso de inconsistencia contabilidad reporta a facturación para el ajuste y anulación.</t>
  </si>
  <si>
    <t>•	Ajustar procedimientos con este control.</t>
  </si>
  <si>
    <t>Pendiente ajustar procedimiento de conciliación durante el año 2026</t>
  </si>
  <si>
    <t>•	Realizar conciliación mensual con contabilidad módulo de cartera de saldos, por terceros, cuentas contables y por régimen, en el formato definido por la entidad.   Adicionalmente fuente de recibos de caja.  En caso de inconsistencias contabilidad reporta al responsable de la inconsistencia (facturación y cartera).</t>
  </si>
  <si>
    <t>•	Se está trabajando en el ajuste y se programa para el 2026.</t>
  </si>
  <si>
    <t xml:space="preserve">
•	Verificar que la nota crédito coincida con la conciliación y con la glosa.   En caso de inconsistencias informar a la Subgerencia Administrativa y Gerencia para el respectivo ajuste.
</t>
  </si>
  <si>
    <t>•	Elaborar procedimiento de conciliación con este control e incluir la aprobación del comité de conciliación.
•	Parametrizar los permisos en el software para los módulos de cartera. (Radicación por cartera vs notas créditos de facturas lo hace cuentas medicas).</t>
  </si>
  <si>
    <t>•	Se está trabajando en el documento del procedimiento de conciliación con este control  y luego pasara a la aprobación del comité de conciliación.</t>
  </si>
  <si>
    <t>•	Realizar conciliaciones bancarias mensuales sin pendientes, acorde con el procedimiento y en el formato definido por la entidad.</t>
  </si>
  <si>
    <t>•	Ajustar procedimientos.</t>
  </si>
  <si>
    <t>•	Pendiente elaborar procedimiento de conciliación bancarias.</t>
  </si>
  <si>
    <t>•	Realiza la priorización de cuentas por pagar; teniendo en cuenta el “Informe de cuentas por pagar con priorización de pagos” y las políticas adoptadas por la ESE para el pago a proveedores. Esta priorización se debe comunicar al área de tesorería.
Ajuste:  Verificar que los pagos se hayan realizado acorde con la priorización definida</t>
  </si>
  <si>
    <t>•	Pendiente para el 2026 ajustar procedimiento pagos y que tenga un control de verificación de pagos vs priorización.</t>
  </si>
  <si>
    <t>•	Revisión de las piezas comunicativas de publicación con los respectivos avales de las dependencias involucradas.</t>
  </si>
  <si>
    <t>•	Se creó el procedimiento de solicitud de comunicación.</t>
  </si>
  <si>
    <t>•	Se socializo el procedimiento con los funcionarios y se continuara durante la vigencia 2026.</t>
  </si>
  <si>
    <t>•	Definición del procedimiento con sus respectivos controles, en relación con la comunicación organizacional.</t>
  </si>
  <si>
    <t>•	Se creó el documento manual de identidad de identidad grafica.</t>
  </si>
  <si>
    <t>•	Se actualizo y socializo el procedimiento con los funcionarios y se continuara durante la vigencia 2026.</t>
  </si>
  <si>
    <t>•	Actualización PGD.</t>
  </si>
  <si>
    <t>•	Se realizo invitación publica en 2026 para la contratación integral del proceso de gestión documental y SGDA(sistema de gestión documental electrónica de archivos) ya que este contiene todos los instrumentos archivísticos.</t>
  </si>
  <si>
    <t>•	Continua pendiente actualización del procedimiento, que incluya el control de ingreso para archivo clínico y administrativo y que hacer en caso que se materialice.</t>
  </si>
  <si>
    <t>•	Aplicación del formato de entrega de documentos al interior.</t>
  </si>
  <si>
    <t>•	Ajustar el control con los criterios que faltan, mejorar segregación, oportunidad, que pasa con las observaciones, que evidencia queda</t>
  </si>
  <si>
    <t>•	Seguimiento y control para el retiro de expedientes del archivo (formato Afuera).</t>
  </si>
  <si>
    <t>•	Documentar el control en archivo administrativos clínico.</t>
  </si>
  <si>
    <t>•	Se está ejecutando un control tanto físico como virtual.</t>
  </si>
  <si>
    <t>•	Se continua con la verificación de los documentos y perfiles del personal nuevo en la 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</si>
</sst>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quot;$&quot;* #,##0.00_-;_-&quot;$&quot;* &quot;-&quot;??_-;_-@_-"/>
  </numFmts>
  <fonts count="96"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2" tint="-0.89999084444715716"/>
      <name val="Calibri"/>
      <family val="2"/>
    </font>
    <font>
      <u/>
      <sz val="12"/>
      <color theme="10"/>
      <name val="Calibri"/>
      <family val="2"/>
      <scheme val="minor"/>
    </font>
    <font>
      <u/>
      <sz val="12"/>
      <color theme="11"/>
      <name val="Calibri"/>
      <family val="2"/>
      <scheme val="minor"/>
    </font>
    <font>
      <sz val="11"/>
      <color theme="1"/>
      <name val="Calibri"/>
      <family val="2"/>
      <scheme val="minor"/>
    </font>
    <font>
      <sz val="10"/>
      <color theme="1"/>
      <name val="Calibri"/>
      <family val="2"/>
      <scheme val="minor"/>
    </font>
    <font>
      <sz val="8"/>
      <color theme="1"/>
      <name val="Calibri"/>
      <family val="2"/>
      <scheme val="minor"/>
    </font>
    <font>
      <b/>
      <sz val="9"/>
      <color indexed="81"/>
      <name val="Tahoma"/>
      <family val="2"/>
    </font>
    <font>
      <sz val="12"/>
      <name val="Calibri"/>
      <family val="2"/>
    </font>
    <font>
      <sz val="14"/>
      <color theme="2" tint="-0.89999084444715716"/>
      <name val="Calibri"/>
      <family val="2"/>
    </font>
    <font>
      <sz val="14"/>
      <name val="Calibri"/>
      <family val="2"/>
    </font>
    <font>
      <sz val="18"/>
      <color theme="1"/>
      <name val="Calibri"/>
      <family val="2"/>
      <scheme val="minor"/>
    </font>
    <font>
      <sz val="16"/>
      <color theme="2" tint="-0.89999084444715716"/>
      <name val="Calibri"/>
      <family val="2"/>
    </font>
    <font>
      <sz val="18"/>
      <name val="Calibri"/>
      <family val="2"/>
    </font>
    <font>
      <sz val="16"/>
      <color theme="1"/>
      <name val="Calibri"/>
      <family val="2"/>
      <scheme val="minor"/>
    </font>
    <font>
      <sz val="20"/>
      <color theme="1"/>
      <name val="Calibri"/>
      <family val="2"/>
      <scheme val="minor"/>
    </font>
    <font>
      <sz val="18"/>
      <color theme="2" tint="-0.89999084444715716"/>
      <name val="Calibri"/>
      <family val="2"/>
      <scheme val="minor"/>
    </font>
    <font>
      <sz val="20"/>
      <name val="Calibri"/>
      <family val="2"/>
    </font>
    <font>
      <sz val="22"/>
      <color theme="2" tint="-0.89999084444715716"/>
      <name val="Calibri"/>
      <family val="2"/>
    </font>
    <font>
      <sz val="22"/>
      <color theme="2" tint="-0.89999084444715716"/>
      <name val="Calibri"/>
      <family val="2"/>
      <scheme val="minor"/>
    </font>
    <font>
      <b/>
      <sz val="20"/>
      <color theme="1"/>
      <name val="Calibri"/>
      <family val="2"/>
      <scheme val="minor"/>
    </font>
    <font>
      <sz val="12"/>
      <color theme="1"/>
      <name val="Calibri"/>
      <family val="2"/>
      <scheme val="minor"/>
    </font>
    <font>
      <b/>
      <sz val="20"/>
      <color indexed="81"/>
      <name val="Calibri"/>
      <family val="2"/>
    </font>
    <font>
      <sz val="20"/>
      <color indexed="81"/>
      <name val="Calibri"/>
      <family val="2"/>
    </font>
    <font>
      <sz val="15"/>
      <color theme="1"/>
      <name val="Calibri"/>
      <family val="2"/>
      <scheme val="minor"/>
    </font>
    <font>
      <sz val="16"/>
      <name val="Calibri"/>
      <family val="2"/>
      <scheme val="minor"/>
    </font>
    <font>
      <b/>
      <sz val="20"/>
      <name val="Calibri"/>
      <family val="2"/>
      <scheme val="minor"/>
    </font>
    <font>
      <b/>
      <sz val="30"/>
      <color theme="1"/>
      <name val="Calibri"/>
      <family val="2"/>
      <scheme val="minor"/>
    </font>
    <font>
      <sz val="11"/>
      <color theme="1"/>
      <name val="Calibri Light"/>
      <family val="2"/>
    </font>
    <font>
      <b/>
      <sz val="15"/>
      <color theme="1"/>
      <name val="Calibri"/>
      <family val="2"/>
      <scheme val="minor"/>
    </font>
    <font>
      <sz val="16"/>
      <color theme="2" tint="-0.89999084444715716"/>
      <name val="Calibri"/>
      <family val="2"/>
      <scheme val="minor"/>
    </font>
    <font>
      <b/>
      <sz val="24"/>
      <color indexed="81"/>
      <name val="Calibri"/>
      <family val="2"/>
    </font>
    <font>
      <sz val="24"/>
      <color indexed="81"/>
      <name val="Calibri"/>
      <family val="2"/>
    </font>
    <font>
      <sz val="14"/>
      <color theme="1"/>
      <name val="Century Gothic"/>
      <family val="2"/>
    </font>
    <font>
      <sz val="14"/>
      <color theme="1"/>
      <name val="Wingdings"/>
      <charset val="2"/>
    </font>
    <font>
      <sz val="24"/>
      <color theme="1"/>
      <name val="Calibri"/>
      <family val="2"/>
      <scheme val="minor"/>
    </font>
    <font>
      <sz val="24"/>
      <name val="Calibri"/>
      <family val="2"/>
    </font>
    <font>
      <sz val="20"/>
      <color indexed="81"/>
      <name val="Tahoma"/>
      <family val="2"/>
    </font>
    <font>
      <b/>
      <sz val="18"/>
      <color theme="1"/>
      <name val="Calibri"/>
      <family val="2"/>
      <scheme val="minor"/>
    </font>
    <font>
      <b/>
      <sz val="22"/>
      <color theme="1"/>
      <name val="Calibri"/>
      <family val="2"/>
      <scheme val="minor"/>
    </font>
    <font>
      <b/>
      <sz val="24"/>
      <color theme="1"/>
      <name val="Calibri"/>
      <family val="2"/>
      <scheme val="minor"/>
    </font>
    <font>
      <b/>
      <sz val="36"/>
      <color theme="1"/>
      <name val="Calibri"/>
      <family val="2"/>
      <scheme val="minor"/>
    </font>
    <font>
      <b/>
      <sz val="36"/>
      <color theme="0"/>
      <name val="Calibri"/>
      <family val="2"/>
      <scheme val="minor"/>
    </font>
    <font>
      <b/>
      <sz val="48"/>
      <color theme="0"/>
      <name val="Calibri"/>
      <family val="2"/>
      <scheme val="minor"/>
    </font>
    <font>
      <sz val="28"/>
      <name val="Calibri"/>
      <family val="2"/>
    </font>
    <font>
      <sz val="18"/>
      <color theme="1"/>
      <name val="Century Gothic"/>
      <family val="2"/>
    </font>
    <font>
      <b/>
      <sz val="15"/>
      <color rgb="FFFF0000"/>
      <name val="Calibri"/>
      <family val="2"/>
      <scheme val="minor"/>
    </font>
    <font>
      <b/>
      <sz val="20"/>
      <color indexed="81"/>
      <name val="Tahoma"/>
      <family val="2"/>
    </font>
    <font>
      <sz val="20"/>
      <color theme="1"/>
      <name val="Century Gothic"/>
      <family val="2"/>
    </font>
    <font>
      <b/>
      <sz val="11"/>
      <color theme="1"/>
      <name val="Calibri"/>
      <family val="2"/>
      <scheme val="minor"/>
    </font>
    <font>
      <b/>
      <sz val="14"/>
      <color indexed="81"/>
      <name val="Tahoma"/>
      <family val="2"/>
    </font>
    <font>
      <sz val="18"/>
      <name val="Century Gothic"/>
      <family val="2"/>
    </font>
    <font>
      <b/>
      <sz val="28"/>
      <color theme="0"/>
      <name val="Calibri"/>
      <family val="2"/>
      <scheme val="minor"/>
    </font>
    <font>
      <sz val="14"/>
      <color theme="2" tint="-0.89999084444715716"/>
      <name val="Century Gothic"/>
      <family val="2"/>
    </font>
    <font>
      <sz val="16"/>
      <color theme="2" tint="-0.89999084444715716"/>
      <name val="Century Gothic"/>
      <family val="2"/>
    </font>
    <font>
      <b/>
      <sz val="18"/>
      <color theme="1"/>
      <name val="Century Gothic"/>
      <family val="2"/>
    </font>
    <font>
      <sz val="18"/>
      <color theme="2" tint="-0.89999084444715716"/>
      <name val="Century Gothic"/>
      <family val="2"/>
    </font>
    <font>
      <sz val="28"/>
      <color theme="1"/>
      <name val="Century Gothic"/>
      <family val="2"/>
    </font>
    <font>
      <sz val="28"/>
      <color indexed="81"/>
      <name val="Tahoma"/>
      <family val="2"/>
    </font>
    <font>
      <sz val="20"/>
      <name val="Century Gothic"/>
      <family val="2"/>
    </font>
    <font>
      <sz val="24"/>
      <name val="Century Gothic"/>
      <family val="2"/>
    </font>
    <font>
      <b/>
      <sz val="20"/>
      <color theme="1"/>
      <name val="Century Gothic"/>
      <family val="2"/>
    </font>
    <font>
      <sz val="22"/>
      <name val="Century Gothic"/>
      <family val="2"/>
    </font>
    <font>
      <sz val="22"/>
      <color theme="1" tint="0.34998626667073579"/>
      <name val="Century Gothic"/>
      <family val="2"/>
    </font>
    <font>
      <sz val="20"/>
      <color theme="1" tint="0.34998626667073579"/>
      <name val="Century Gothic"/>
      <family val="2"/>
    </font>
    <font>
      <b/>
      <sz val="65"/>
      <color theme="1"/>
      <name val="Calibri"/>
      <family val="2"/>
      <scheme val="minor"/>
    </font>
    <font>
      <b/>
      <sz val="65"/>
      <color rgb="FF00B050"/>
      <name val="Calibri"/>
      <family val="2"/>
      <scheme val="minor"/>
    </font>
    <font>
      <sz val="28"/>
      <name val="Century Gothic"/>
      <family val="2"/>
    </font>
    <font>
      <sz val="28"/>
      <color theme="1"/>
      <name val="Calibri"/>
      <family val="2"/>
      <scheme val="minor"/>
    </font>
    <font>
      <sz val="24"/>
      <color theme="1"/>
      <name val="Century Gothic"/>
      <family val="2"/>
    </font>
    <font>
      <sz val="26"/>
      <color theme="1"/>
      <name val="Century Gothic"/>
      <family val="2"/>
    </font>
    <font>
      <b/>
      <sz val="8"/>
      <color rgb="FF595959"/>
      <name val="Century Gothic"/>
      <family val="2"/>
    </font>
    <font>
      <sz val="8"/>
      <color rgb="FF404040"/>
      <name val="Century Gothic"/>
      <family val="2"/>
    </font>
    <font>
      <b/>
      <sz val="8"/>
      <color rgb="FF000000"/>
      <name val="Century Gothic"/>
      <family val="2"/>
    </font>
    <font>
      <sz val="8"/>
      <color rgb="FF000000"/>
      <name val="Century Gothic"/>
      <family val="2"/>
    </font>
    <font>
      <sz val="10"/>
      <color rgb="FF000000"/>
      <name val="Century Gothic"/>
      <family val="2"/>
    </font>
    <font>
      <b/>
      <sz val="10"/>
      <color rgb="FF000000"/>
      <name val="Century Gothic"/>
      <family val="2"/>
    </font>
    <font>
      <b/>
      <sz val="9"/>
      <color rgb="FF595959"/>
      <name val="Century Gothic"/>
      <family val="2"/>
    </font>
    <font>
      <b/>
      <sz val="14"/>
      <color rgb="FF00B050"/>
      <name val="Arial"/>
      <family val="2"/>
    </font>
    <font>
      <sz val="14"/>
      <color theme="1"/>
      <name val="Arial"/>
      <family val="2"/>
    </font>
    <font>
      <b/>
      <sz val="14"/>
      <color theme="1"/>
      <name val="Arial"/>
      <family val="2"/>
    </font>
    <font>
      <b/>
      <sz val="14"/>
      <color theme="0"/>
      <name val="Arial"/>
      <family val="2"/>
    </font>
    <font>
      <b/>
      <sz val="14"/>
      <name val="Arial"/>
      <family val="2"/>
    </font>
    <font>
      <b/>
      <sz val="14"/>
      <color rgb="FFFF0000"/>
      <name val="Arial"/>
      <family val="2"/>
    </font>
    <font>
      <sz val="14"/>
      <name val="Arial"/>
      <family val="2"/>
    </font>
    <font>
      <sz val="14"/>
      <color theme="2" tint="-0.89999084444715716"/>
      <name val="Arial"/>
      <family val="2"/>
    </font>
    <font>
      <sz val="9"/>
      <color indexed="81"/>
      <name val="Tahoma"/>
      <family val="2"/>
    </font>
    <font>
      <sz val="16"/>
      <color indexed="81"/>
      <name val="Arial"/>
      <family val="2"/>
    </font>
    <font>
      <sz val="12"/>
      <color theme="1"/>
      <name val="Aptos"/>
      <family val="2"/>
    </font>
  </fonts>
  <fills count="2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rgb="FFFFC000"/>
        <bgColor indexed="64"/>
      </patternFill>
    </fill>
    <fill>
      <patternFill patternType="solid">
        <fgColor rgb="FFFFFF00"/>
        <bgColor indexed="64"/>
      </patternFill>
    </fill>
    <fill>
      <patternFill patternType="solid">
        <fgColor rgb="FF92D050"/>
        <bgColor indexed="64"/>
      </patternFill>
    </fill>
    <fill>
      <patternFill patternType="solid">
        <fgColor rgb="FF00B0F0"/>
        <bgColor indexed="64"/>
      </patternFill>
    </fill>
    <fill>
      <patternFill patternType="solid">
        <fgColor rgb="FFFF0000"/>
        <bgColor indexed="64"/>
      </patternFill>
    </fill>
    <fill>
      <patternFill patternType="solid">
        <fgColor rgb="FFFFFFCC"/>
        <bgColor indexed="64"/>
      </patternFill>
    </fill>
    <fill>
      <patternFill patternType="solid">
        <fgColor theme="2"/>
        <bgColor indexed="64"/>
      </patternFill>
    </fill>
    <fill>
      <patternFill patternType="solid">
        <fgColor theme="5" tint="-0.249977111117893"/>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1"/>
        <bgColor indexed="64"/>
      </patternFill>
    </fill>
    <fill>
      <patternFill patternType="solid">
        <fgColor theme="8" tint="-0.249977111117893"/>
        <bgColor indexed="64"/>
      </patternFill>
    </fill>
    <fill>
      <patternFill patternType="solid">
        <fgColor rgb="FF0070C0"/>
        <bgColor indexed="64"/>
      </patternFill>
    </fill>
    <fill>
      <patternFill patternType="solid">
        <fgColor theme="9" tint="0.79998168889431442"/>
        <bgColor indexed="64"/>
      </patternFill>
    </fill>
    <fill>
      <patternFill patternType="solid">
        <fgColor rgb="FFEAF1DD"/>
        <bgColor indexed="64"/>
      </patternFill>
    </fill>
    <fill>
      <patternFill patternType="solid">
        <fgColor rgb="FFDDD9C3"/>
        <bgColor indexed="64"/>
      </patternFill>
    </fill>
    <fill>
      <patternFill patternType="solid">
        <fgColor rgb="FFCCC0D9"/>
        <bgColor indexed="64"/>
      </patternFill>
    </fill>
    <fill>
      <patternFill patternType="solid">
        <fgColor theme="0" tint="-0.34998626667073579"/>
        <bgColor indexed="64"/>
      </patternFill>
    </fill>
    <fill>
      <patternFill patternType="solid">
        <fgColor rgb="FF00B050"/>
        <bgColor indexed="64"/>
      </patternFill>
    </fill>
    <fill>
      <patternFill patternType="solid">
        <fgColor theme="6" tint="0.59999389629810485"/>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thin">
        <color auto="1"/>
      </left>
      <right style="thin">
        <color auto="1"/>
      </right>
      <top/>
      <bottom style="hair">
        <color auto="1"/>
      </bottom>
      <diagonal/>
    </border>
    <border>
      <left style="hair">
        <color auto="1"/>
      </left>
      <right style="hair">
        <color auto="1"/>
      </right>
      <top style="thin">
        <color auto="1"/>
      </top>
      <bottom/>
      <diagonal/>
    </border>
    <border>
      <left style="hair">
        <color auto="1"/>
      </left>
      <right style="hair">
        <color auto="1"/>
      </right>
      <top/>
      <bottom/>
      <diagonal/>
    </border>
    <border>
      <left style="hair">
        <color auto="1"/>
      </left>
      <right style="hair">
        <color auto="1"/>
      </right>
      <top style="hair">
        <color auto="1"/>
      </top>
      <bottom/>
      <diagonal/>
    </border>
    <border>
      <left style="hair">
        <color auto="1"/>
      </left>
      <right/>
      <top/>
      <bottom style="hair">
        <color auto="1"/>
      </bottom>
      <diagonal/>
    </border>
    <border>
      <left/>
      <right style="hair">
        <color auto="1"/>
      </right>
      <top/>
      <bottom style="hair">
        <color auto="1"/>
      </bottom>
      <diagonal/>
    </border>
    <border>
      <left/>
      <right/>
      <top style="hair">
        <color auto="1"/>
      </top>
      <bottom/>
      <diagonal/>
    </border>
    <border>
      <left/>
      <right style="thin">
        <color auto="1"/>
      </right>
      <top/>
      <bottom/>
      <diagonal/>
    </border>
    <border>
      <left/>
      <right/>
      <top style="thin">
        <color indexed="64"/>
      </top>
      <bottom/>
      <diagonal/>
    </border>
    <border>
      <left style="hair">
        <color auto="1"/>
      </left>
      <right/>
      <top/>
      <bottom/>
      <diagonal/>
    </border>
    <border>
      <left/>
      <right style="hair">
        <color auto="1"/>
      </right>
      <top style="hair">
        <color auto="1"/>
      </top>
      <bottom style="hair">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style="dotted">
        <color indexed="64"/>
      </left>
      <right style="dotted">
        <color indexed="64"/>
      </right>
      <top/>
      <bottom style="dotted">
        <color indexed="64"/>
      </bottom>
      <diagonal/>
    </border>
    <border>
      <left/>
      <right style="dotted">
        <color indexed="64"/>
      </right>
      <top/>
      <bottom style="dotted">
        <color indexed="64"/>
      </bottom>
      <diagonal/>
    </border>
    <border>
      <left style="dotted">
        <color indexed="64"/>
      </left>
      <right/>
      <top/>
      <bottom/>
      <diagonal/>
    </border>
    <border>
      <left/>
      <right style="dotted">
        <color rgb="FF000000"/>
      </right>
      <top/>
      <bottom/>
      <diagonal/>
    </border>
    <border>
      <left style="dotted">
        <color indexed="64"/>
      </left>
      <right/>
      <top style="dotted">
        <color indexed="64"/>
      </top>
      <bottom/>
      <diagonal/>
    </border>
    <border>
      <left/>
      <right style="dotted">
        <color rgb="FF000000"/>
      </right>
      <top style="dotted">
        <color indexed="64"/>
      </top>
      <bottom/>
      <diagonal/>
    </border>
    <border>
      <left style="dotted">
        <color rgb="FF000000"/>
      </left>
      <right style="dotted">
        <color indexed="64"/>
      </right>
      <top style="dotted">
        <color indexed="64"/>
      </top>
      <bottom/>
      <diagonal/>
    </border>
    <border>
      <left style="dotted">
        <color rgb="FF000000"/>
      </left>
      <right style="dotted">
        <color indexed="64"/>
      </right>
      <top/>
      <bottom/>
      <diagonal/>
    </border>
    <border>
      <left style="medium">
        <color indexed="64"/>
      </left>
      <right/>
      <top/>
      <bottom style="dotted">
        <color indexed="64"/>
      </bottom>
      <diagonal/>
    </border>
    <border>
      <left/>
      <right/>
      <top/>
      <bottom style="dotted">
        <color indexed="64"/>
      </bottom>
      <diagonal/>
    </border>
    <border>
      <left/>
      <right/>
      <top style="dotted">
        <color indexed="64"/>
      </top>
      <bottom style="dotted">
        <color indexed="64"/>
      </bottom>
      <diagonal/>
    </border>
    <border>
      <left style="hair">
        <color auto="1"/>
      </left>
      <right/>
      <top style="hair">
        <color auto="1"/>
      </top>
      <bottom style="hair">
        <color auto="1"/>
      </bottom>
      <diagonal/>
    </border>
    <border>
      <left style="hair">
        <color auto="1"/>
      </left>
      <right/>
      <top style="hair">
        <color auto="1"/>
      </top>
      <bottom/>
      <diagonal/>
    </border>
  </borders>
  <cellStyleXfs count="336">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7" fillId="0" borderId="0"/>
    <xf numFmtId="0" fontId="6" fillId="0" borderId="0"/>
    <xf numFmtId="0" fontId="6" fillId="0" borderId="0"/>
    <xf numFmtId="0" fontId="5" fillId="0" borderId="0"/>
    <xf numFmtId="164" fontId="28" fillId="0" borderId="0" applyFont="0" applyFill="0" applyBorder="0" applyAlignment="0" applyProtection="0"/>
    <xf numFmtId="0" fontId="28" fillId="0" borderId="0"/>
    <xf numFmtId="0" fontId="3" fillId="0" borderId="0"/>
    <xf numFmtId="0" fontId="2" fillId="0" borderId="0"/>
  </cellStyleXfs>
  <cellXfs count="304">
    <xf numFmtId="0" fontId="0" fillId="0" borderId="0" xfId="0"/>
    <xf numFmtId="0" fontId="13" fillId="0" borderId="0" xfId="0" applyFont="1" applyProtection="1">
      <protection hidden="1"/>
    </xf>
    <xf numFmtId="0" fontId="12" fillId="0" borderId="0" xfId="0" applyFont="1" applyProtection="1">
      <protection hidden="1"/>
    </xf>
    <xf numFmtId="0" fontId="18" fillId="0" borderId="0" xfId="0" applyFont="1" applyProtection="1">
      <protection hidden="1"/>
    </xf>
    <xf numFmtId="0" fontId="22" fillId="0" borderId="0" xfId="0" applyFont="1" applyProtection="1">
      <protection hidden="1"/>
    </xf>
    <xf numFmtId="0" fontId="0" fillId="0" borderId="0" xfId="0" applyProtection="1">
      <protection hidden="1"/>
    </xf>
    <xf numFmtId="0" fontId="4" fillId="0" borderId="0" xfId="0" applyFont="1" applyAlignment="1">
      <alignment vertical="center" wrapText="1"/>
    </xf>
    <xf numFmtId="0" fontId="35" fillId="0" borderId="0" xfId="0" applyFont="1" applyAlignment="1">
      <alignment vertical="center" wrapText="1"/>
    </xf>
    <xf numFmtId="0" fontId="42" fillId="0" borderId="0" xfId="0" applyFont="1" applyProtection="1">
      <protection hidden="1"/>
    </xf>
    <xf numFmtId="0" fontId="19" fillId="0" borderId="14" xfId="0" applyFont="1" applyBorder="1" applyAlignment="1" applyProtection="1">
      <alignment horizontal="justify" vertical="center" wrapText="1"/>
      <protection hidden="1"/>
    </xf>
    <xf numFmtId="0" fontId="25" fillId="0" borderId="14" xfId="0" applyFont="1" applyBorder="1" applyAlignment="1" applyProtection="1">
      <alignment horizontal="justify" vertical="center" wrapText="1"/>
      <protection hidden="1"/>
    </xf>
    <xf numFmtId="0" fontId="22" fillId="4" borderId="14" xfId="0" applyFont="1" applyFill="1" applyBorder="1" applyAlignment="1" applyProtection="1">
      <alignment horizontal="center" vertical="center"/>
      <protection hidden="1"/>
    </xf>
    <xf numFmtId="0" fontId="15" fillId="12" borderId="14" xfId="0" applyFont="1" applyFill="1" applyBorder="1" applyAlignment="1" applyProtection="1">
      <alignment horizontal="center" vertical="center" wrapText="1"/>
      <protection hidden="1"/>
    </xf>
    <xf numFmtId="0" fontId="19" fillId="0" borderId="14" xfId="0" applyFont="1" applyBorder="1" applyAlignment="1" applyProtection="1">
      <alignment vertical="center" wrapText="1"/>
      <protection hidden="1"/>
    </xf>
    <xf numFmtId="0" fontId="16" fillId="0" borderId="14" xfId="0" applyFont="1" applyBorder="1" applyAlignment="1" applyProtection="1">
      <alignment horizontal="justify" vertical="center" wrapText="1"/>
      <protection hidden="1"/>
    </xf>
    <xf numFmtId="0" fontId="40" fillId="3" borderId="14" xfId="0" applyFont="1" applyFill="1" applyBorder="1" applyAlignment="1" applyProtection="1">
      <alignment horizontal="justify" vertical="center" wrapText="1"/>
      <protection hidden="1"/>
    </xf>
    <xf numFmtId="0" fontId="41" fillId="0" borderId="14" xfId="0" applyFont="1" applyBorder="1" applyAlignment="1" applyProtection="1">
      <alignment horizontal="justify" vertical="center" wrapText="1"/>
      <protection hidden="1"/>
    </xf>
    <xf numFmtId="0" fontId="16" fillId="3" borderId="14" xfId="0" applyFont="1" applyFill="1" applyBorder="1" applyAlignment="1" applyProtection="1">
      <alignment horizontal="justify" vertical="center" wrapText="1"/>
      <protection hidden="1"/>
    </xf>
    <xf numFmtId="0" fontId="41" fillId="0" borderId="14" xfId="0" applyFont="1" applyBorder="1" applyAlignment="1" applyProtection="1">
      <alignment vertical="center" wrapText="1"/>
      <protection hidden="1"/>
    </xf>
    <xf numFmtId="0" fontId="40" fillId="3" borderId="14" xfId="0" applyFont="1" applyFill="1" applyBorder="1" applyProtection="1">
      <protection hidden="1"/>
    </xf>
    <xf numFmtId="0" fontId="40" fillId="3" borderId="14" xfId="0" applyFont="1" applyFill="1" applyBorder="1" applyAlignment="1" applyProtection="1">
      <alignment wrapText="1"/>
      <protection hidden="1"/>
    </xf>
    <xf numFmtId="0" fontId="40" fillId="0" borderId="14" xfId="0" applyFont="1" applyBorder="1" applyAlignment="1" applyProtection="1">
      <alignment vertical="center" wrapText="1"/>
      <protection hidden="1"/>
    </xf>
    <xf numFmtId="0" fontId="36" fillId="11" borderId="1" xfId="0" applyFont="1" applyFill="1" applyBorder="1" applyAlignment="1" applyProtection="1">
      <alignment horizontal="center" vertical="center" wrapText="1"/>
      <protection hidden="1"/>
    </xf>
    <xf numFmtId="0" fontId="36" fillId="14" borderId="1" xfId="0" applyFont="1" applyFill="1" applyBorder="1" applyAlignment="1" applyProtection="1">
      <alignment vertical="center" wrapText="1"/>
      <protection hidden="1"/>
    </xf>
    <xf numFmtId="0" fontId="36" fillId="14" borderId="9" xfId="0" applyFont="1" applyFill="1" applyBorder="1" applyAlignment="1" applyProtection="1">
      <alignment vertical="center" wrapText="1"/>
      <protection hidden="1"/>
    </xf>
    <xf numFmtId="0" fontId="36" fillId="16" borderId="1" xfId="0" applyFont="1" applyFill="1" applyBorder="1" applyAlignment="1" applyProtection="1">
      <alignment horizontal="center" vertical="center" wrapText="1"/>
      <protection hidden="1"/>
    </xf>
    <xf numFmtId="0" fontId="33" fillId="12" borderId="1" xfId="0" applyFont="1" applyFill="1" applyBorder="1" applyAlignment="1" applyProtection="1">
      <alignment vertical="center"/>
      <protection hidden="1"/>
    </xf>
    <xf numFmtId="0" fontId="22" fillId="0" borderId="15" xfId="0" applyFont="1" applyBorder="1" applyAlignment="1" applyProtection="1">
      <alignment horizontal="justify" vertical="center"/>
      <protection hidden="1"/>
    </xf>
    <xf numFmtId="0" fontId="36" fillId="20" borderId="1" xfId="0" applyFont="1" applyFill="1" applyBorder="1" applyAlignment="1" applyProtection="1">
      <alignment horizontal="center" vertical="center" wrapText="1"/>
      <protection hidden="1"/>
    </xf>
    <xf numFmtId="164" fontId="47" fillId="6" borderId="1" xfId="332" applyFont="1" applyFill="1" applyBorder="1" applyAlignment="1" applyProtection="1">
      <alignment horizontal="center" vertical="center" wrapText="1"/>
      <protection hidden="1"/>
    </xf>
    <xf numFmtId="0" fontId="22" fillId="15" borderId="1" xfId="0" applyFont="1" applyFill="1" applyBorder="1" applyAlignment="1" applyProtection="1">
      <alignment horizontal="center" vertical="center" wrapText="1"/>
      <protection hidden="1"/>
    </xf>
    <xf numFmtId="0" fontId="46" fillId="12" borderId="2" xfId="0" applyFont="1" applyFill="1" applyBorder="1" applyAlignment="1" applyProtection="1">
      <alignment horizontal="center" vertical="center" wrapText="1"/>
      <protection hidden="1"/>
    </xf>
    <xf numFmtId="0" fontId="21" fillId="11" borderId="1" xfId="0" applyFont="1" applyFill="1" applyBorder="1" applyAlignment="1" applyProtection="1">
      <alignment horizontal="center" vertical="center" wrapText="1"/>
      <protection hidden="1"/>
    </xf>
    <xf numFmtId="0" fontId="0" fillId="0" borderId="0" xfId="0" applyAlignment="1">
      <alignment horizontal="center"/>
    </xf>
    <xf numFmtId="0" fontId="0" fillId="10" borderId="0" xfId="0" applyFill="1"/>
    <xf numFmtId="0" fontId="0" fillId="6" borderId="0" xfId="0" applyFill="1"/>
    <xf numFmtId="0" fontId="0" fillId="8" borderId="0" xfId="0" applyFill="1"/>
    <xf numFmtId="0" fontId="0" fillId="7" borderId="0" xfId="0" applyFill="1"/>
    <xf numFmtId="0" fontId="52" fillId="3" borderId="14" xfId="0" applyFont="1" applyFill="1" applyBorder="1" applyAlignment="1" applyProtection="1">
      <alignment horizontal="justify" vertical="center" wrapText="1"/>
      <protection hidden="1"/>
    </xf>
    <xf numFmtId="0" fontId="45" fillId="16" borderId="1" xfId="0" applyFont="1" applyFill="1" applyBorder="1" applyAlignment="1" applyProtection="1">
      <alignment vertical="center" wrapText="1"/>
      <protection hidden="1"/>
    </xf>
    <xf numFmtId="0" fontId="45" fillId="16" borderId="1" xfId="0" applyFont="1" applyFill="1" applyBorder="1" applyAlignment="1" applyProtection="1">
      <alignment horizontal="center" vertical="center" wrapText="1"/>
      <protection hidden="1"/>
    </xf>
    <xf numFmtId="14" fontId="22" fillId="0" borderId="15" xfId="0" applyNumberFormat="1" applyFont="1" applyBorder="1" applyAlignment="1" applyProtection="1">
      <alignment horizontal="justify" vertical="center"/>
      <protection hidden="1"/>
    </xf>
    <xf numFmtId="0" fontId="22" fillId="0" borderId="18" xfId="0" applyFont="1" applyBorder="1" applyAlignment="1" applyProtection="1">
      <alignment horizontal="justify" vertical="center"/>
      <protection hidden="1"/>
    </xf>
    <xf numFmtId="0" fontId="22" fillId="0" borderId="20" xfId="0" applyFont="1" applyBorder="1" applyAlignment="1" applyProtection="1">
      <alignment horizontal="justify" vertical="center"/>
      <protection hidden="1"/>
    </xf>
    <xf numFmtId="0" fontId="22" fillId="0" borderId="21" xfId="0" applyFont="1" applyBorder="1" applyAlignment="1" applyProtection="1">
      <alignment horizontal="justify" vertical="center"/>
      <protection hidden="1"/>
    </xf>
    <xf numFmtId="14" fontId="22" fillId="0" borderId="1" xfId="0" applyNumberFormat="1" applyFont="1" applyBorder="1" applyAlignment="1" applyProtection="1">
      <alignment horizontal="center" vertical="center"/>
      <protection hidden="1"/>
    </xf>
    <xf numFmtId="0" fontId="22" fillId="0" borderId="19" xfId="0" applyFont="1" applyBorder="1" applyAlignment="1" applyProtection="1">
      <alignment horizontal="center" vertical="center" wrapText="1"/>
      <protection hidden="1"/>
    </xf>
    <xf numFmtId="14" fontId="22" fillId="0" borderId="1" xfId="0" applyNumberFormat="1" applyFont="1" applyBorder="1" applyAlignment="1" applyProtection="1">
      <alignment horizontal="justify" vertical="center"/>
      <protection hidden="1"/>
    </xf>
    <xf numFmtId="0" fontId="27" fillId="5" borderId="14" xfId="0" applyFont="1" applyFill="1" applyBorder="1" applyAlignment="1" applyProtection="1">
      <alignment horizontal="center" vertical="center"/>
      <protection hidden="1"/>
    </xf>
    <xf numFmtId="0" fontId="22" fillId="5" borderId="14" xfId="0" applyFont="1" applyFill="1" applyBorder="1" applyAlignment="1" applyProtection="1">
      <alignment horizontal="center" vertical="center"/>
      <protection hidden="1"/>
    </xf>
    <xf numFmtId="0" fontId="22" fillId="4" borderId="15" xfId="0" applyFont="1" applyFill="1" applyBorder="1" applyAlignment="1" applyProtection="1">
      <alignment horizontal="center" vertical="center"/>
      <protection hidden="1"/>
    </xf>
    <xf numFmtId="0" fontId="36" fillId="6" borderId="7" xfId="0" applyFont="1" applyFill="1" applyBorder="1" applyAlignment="1" applyProtection="1">
      <alignment horizontal="center" vertical="center" wrapText="1"/>
      <protection hidden="1"/>
    </xf>
    <xf numFmtId="0" fontId="45" fillId="11" borderId="2" xfId="0" applyFont="1" applyFill="1" applyBorder="1" applyAlignment="1" applyProtection="1">
      <alignment horizontal="center" vertical="center" textRotation="90" wrapText="1"/>
      <protection hidden="1"/>
    </xf>
    <xf numFmtId="0" fontId="45" fillId="11" borderId="3" xfId="0" applyFont="1" applyFill="1" applyBorder="1" applyAlignment="1" applyProtection="1">
      <alignment horizontal="center" vertical="center" textRotation="90" wrapText="1"/>
      <protection hidden="1"/>
    </xf>
    <xf numFmtId="0" fontId="22" fillId="0" borderId="15" xfId="0" applyFont="1" applyBorder="1" applyAlignment="1" applyProtection="1">
      <alignment horizontal="center" vertical="center" wrapText="1"/>
      <protection hidden="1"/>
    </xf>
    <xf numFmtId="0" fontId="32" fillId="12" borderId="2" xfId="0" applyFont="1" applyFill="1" applyBorder="1" applyAlignment="1" applyProtection="1">
      <alignment horizontal="center" vertical="center" wrapText="1"/>
      <protection hidden="1"/>
    </xf>
    <xf numFmtId="0" fontId="55" fillId="3" borderId="14" xfId="0" applyFont="1" applyFill="1" applyBorder="1" applyAlignment="1" applyProtection="1">
      <alignment horizontal="justify" vertical="center" wrapText="1"/>
      <protection hidden="1"/>
    </xf>
    <xf numFmtId="0" fontId="64" fillId="3" borderId="14" xfId="0" applyFont="1" applyFill="1" applyBorder="1" applyAlignment="1" applyProtection="1">
      <alignment horizontal="justify" vertical="center" wrapText="1"/>
      <protection hidden="1"/>
    </xf>
    <xf numFmtId="0" fontId="55" fillId="4" borderId="15" xfId="0" applyFont="1" applyFill="1" applyBorder="1" applyAlignment="1" applyProtection="1">
      <alignment horizontal="center" vertical="center"/>
      <protection hidden="1"/>
    </xf>
    <xf numFmtId="0" fontId="55" fillId="4" borderId="14" xfId="0" applyFont="1" applyFill="1" applyBorder="1" applyAlignment="1" applyProtection="1">
      <alignment horizontal="center" vertical="center"/>
      <protection hidden="1"/>
    </xf>
    <xf numFmtId="0" fontId="52" fillId="4" borderId="15" xfId="0" applyFont="1" applyFill="1" applyBorder="1" applyAlignment="1" applyProtection="1">
      <alignment horizontal="center" vertical="center"/>
      <protection hidden="1"/>
    </xf>
    <xf numFmtId="0" fontId="52" fillId="4" borderId="14" xfId="0" applyFont="1" applyFill="1" applyBorder="1" applyAlignment="1" applyProtection="1">
      <alignment horizontal="center" vertical="center"/>
      <protection hidden="1"/>
    </xf>
    <xf numFmtId="0" fontId="12" fillId="0" borderId="22" xfId="0" applyFont="1" applyBorder="1" applyProtection="1">
      <protection hidden="1"/>
    </xf>
    <xf numFmtId="0" fontId="18" fillId="0" borderId="22" xfId="0" applyFont="1" applyBorder="1" applyProtection="1">
      <protection hidden="1"/>
    </xf>
    <xf numFmtId="164" fontId="47" fillId="6" borderId="4" xfId="332" applyFont="1" applyFill="1" applyBorder="1" applyAlignment="1" applyProtection="1">
      <alignment horizontal="center" vertical="center" wrapText="1"/>
      <protection hidden="1"/>
    </xf>
    <xf numFmtId="0" fontId="36" fillId="6" borderId="23" xfId="0" applyFont="1" applyFill="1" applyBorder="1" applyAlignment="1" applyProtection="1">
      <alignment horizontal="center" vertical="center" wrapText="1"/>
      <protection hidden="1"/>
    </xf>
    <xf numFmtId="0" fontId="33" fillId="12" borderId="4" xfId="0" applyFont="1" applyFill="1" applyBorder="1" applyAlignment="1" applyProtection="1">
      <alignment vertical="center"/>
      <protection hidden="1"/>
    </xf>
    <xf numFmtId="0" fontId="74" fillId="3" borderId="14" xfId="0" applyFont="1" applyFill="1" applyBorder="1" applyAlignment="1" applyProtection="1">
      <alignment horizontal="justify" vertical="center" wrapText="1"/>
      <protection hidden="1"/>
    </xf>
    <xf numFmtId="0" fontId="75" fillId="0" borderId="0" xfId="0" applyFont="1" applyProtection="1">
      <protection hidden="1"/>
    </xf>
    <xf numFmtId="0" fontId="76" fillId="3" borderId="14" xfId="0" applyFont="1" applyFill="1" applyBorder="1" applyAlignment="1" applyProtection="1">
      <alignment horizontal="justify" vertical="center" wrapText="1"/>
      <protection hidden="1"/>
    </xf>
    <xf numFmtId="0" fontId="67" fillId="3" borderId="14" xfId="0" applyFont="1" applyFill="1" applyBorder="1" applyAlignment="1" applyProtection="1">
      <alignment horizontal="justify" vertical="center" wrapText="1"/>
      <protection hidden="1"/>
    </xf>
    <xf numFmtId="0" fontId="76" fillId="0" borderId="14" xfId="0" applyFont="1" applyBorder="1" applyProtection="1">
      <protection hidden="1"/>
    </xf>
    <xf numFmtId="0" fontId="77" fillId="3" borderId="14" xfId="0" applyFont="1" applyFill="1" applyBorder="1" applyAlignment="1" applyProtection="1">
      <alignment horizontal="justify" vertical="center" wrapText="1"/>
      <protection hidden="1"/>
    </xf>
    <xf numFmtId="0" fontId="58" fillId="4" borderId="15" xfId="0" applyFont="1" applyFill="1" applyBorder="1" applyAlignment="1" applyProtection="1">
      <alignment horizontal="center" vertical="center"/>
      <protection hidden="1"/>
    </xf>
    <xf numFmtId="0" fontId="58" fillId="4" borderId="14" xfId="0" applyFont="1" applyFill="1" applyBorder="1" applyAlignment="1" applyProtection="1">
      <alignment horizontal="center" vertical="center"/>
      <protection hidden="1"/>
    </xf>
    <xf numFmtId="0" fontId="66" fillId="4" borderId="15" xfId="0" applyFont="1" applyFill="1" applyBorder="1" applyAlignment="1" applyProtection="1">
      <alignment horizontal="center" vertical="center"/>
      <protection hidden="1"/>
    </xf>
    <xf numFmtId="0" fontId="64" fillId="3" borderId="25" xfId="0" applyFont="1" applyFill="1" applyBorder="1" applyAlignment="1" applyProtection="1">
      <alignment horizontal="center" vertical="center" wrapText="1"/>
      <protection hidden="1"/>
    </xf>
    <xf numFmtId="0" fontId="76" fillId="3" borderId="0" xfId="0" applyFont="1" applyFill="1" applyAlignment="1" applyProtection="1">
      <alignment horizontal="left" vertical="center" wrapText="1"/>
      <protection hidden="1"/>
    </xf>
    <xf numFmtId="0" fontId="64" fillId="3" borderId="19" xfId="0" applyFont="1" applyFill="1" applyBorder="1" applyAlignment="1" applyProtection="1">
      <alignment horizontal="left" vertical="center" wrapText="1"/>
      <protection hidden="1"/>
    </xf>
    <xf numFmtId="0" fontId="12" fillId="3" borderId="0" xfId="0" applyFont="1" applyFill="1" applyProtection="1">
      <protection hidden="1"/>
    </xf>
    <xf numFmtId="0" fontId="80" fillId="8" borderId="27" xfId="0" applyFont="1" applyFill="1" applyBorder="1" applyAlignment="1">
      <alignment horizontal="center" vertical="center" wrapText="1"/>
    </xf>
    <xf numFmtId="0" fontId="80" fillId="8" borderId="28" xfId="0" applyFont="1" applyFill="1" applyBorder="1" applyAlignment="1">
      <alignment horizontal="center" vertical="center" wrapText="1"/>
    </xf>
    <xf numFmtId="0" fontId="81" fillId="0" borderId="29" xfId="0" applyFont="1" applyBorder="1" applyAlignment="1">
      <alignment horizontal="center" vertical="center"/>
    </xf>
    <xf numFmtId="0" fontId="81" fillId="22" borderId="30" xfId="0" applyFont="1" applyFill="1" applyBorder="1" applyAlignment="1">
      <alignment horizontal="center" vertical="center" wrapText="1"/>
    </xf>
    <xf numFmtId="0" fontId="82" fillId="0" borderId="30" xfId="0" applyFont="1" applyBorder="1" applyAlignment="1">
      <alignment horizontal="justify" vertical="center" wrapText="1"/>
    </xf>
    <xf numFmtId="0" fontId="18" fillId="0" borderId="0" xfId="0" applyFont="1" applyAlignment="1">
      <alignment horizontal="center" vertical="center"/>
    </xf>
    <xf numFmtId="0" fontId="86" fillId="0" borderId="0" xfId="0" applyFont="1" applyProtection="1">
      <protection hidden="1"/>
    </xf>
    <xf numFmtId="164" fontId="88" fillId="25" borderId="4" xfId="332" applyFont="1" applyFill="1" applyBorder="1" applyAlignment="1" applyProtection="1">
      <alignment horizontal="center" vertical="center" wrapText="1"/>
      <protection hidden="1"/>
    </xf>
    <xf numFmtId="0" fontId="87" fillId="6" borderId="23" xfId="0" applyFont="1" applyFill="1" applyBorder="1" applyAlignment="1" applyProtection="1">
      <alignment horizontal="center" vertical="center" wrapText="1"/>
      <protection hidden="1"/>
    </xf>
    <xf numFmtId="0" fontId="89" fillId="12" borderId="4" xfId="0" applyFont="1" applyFill="1" applyBorder="1" applyAlignment="1" applyProtection="1">
      <alignment vertical="center"/>
      <protection hidden="1"/>
    </xf>
    <xf numFmtId="0" fontId="87" fillId="26" borderId="2" xfId="0" applyFont="1" applyFill="1" applyBorder="1" applyAlignment="1" applyProtection="1">
      <alignment horizontal="center" vertical="center" wrapText="1"/>
      <protection hidden="1"/>
    </xf>
    <xf numFmtId="0" fontId="87" fillId="26" borderId="2" xfId="0" applyFont="1" applyFill="1" applyBorder="1" applyAlignment="1" applyProtection="1">
      <alignment horizontal="center" vertical="center" textRotation="90" wrapText="1"/>
      <protection hidden="1"/>
    </xf>
    <xf numFmtId="0" fontId="87" fillId="26" borderId="1" xfId="0" applyFont="1" applyFill="1" applyBorder="1" applyAlignment="1" applyProtection="1">
      <alignment horizontal="center" vertical="center" wrapText="1"/>
      <protection hidden="1"/>
    </xf>
    <xf numFmtId="0" fontId="87" fillId="26" borderId="1" xfId="0" applyFont="1" applyFill="1" applyBorder="1" applyAlignment="1" applyProtection="1">
      <alignment vertical="center" wrapText="1"/>
      <protection hidden="1"/>
    </xf>
    <xf numFmtId="0" fontId="87" fillId="11" borderId="1" xfId="0" applyFont="1" applyFill="1" applyBorder="1" applyAlignment="1" applyProtection="1">
      <alignment horizontal="center" vertical="center" wrapText="1"/>
      <protection hidden="1"/>
    </xf>
    <xf numFmtId="0" fontId="87" fillId="20" borderId="1" xfId="0" applyFont="1" applyFill="1" applyBorder="1" applyAlignment="1" applyProtection="1">
      <alignment horizontal="center" vertical="center" wrapText="1"/>
      <protection hidden="1"/>
    </xf>
    <xf numFmtId="0" fontId="87" fillId="11" borderId="1" xfId="0" applyFont="1" applyFill="1" applyBorder="1" applyAlignment="1" applyProtection="1">
      <alignment vertical="center" wrapText="1"/>
      <protection hidden="1"/>
    </xf>
    <xf numFmtId="0" fontId="87" fillId="11" borderId="9" xfId="0" applyFont="1" applyFill="1" applyBorder="1" applyAlignment="1" applyProtection="1">
      <alignment vertical="center" wrapText="1"/>
      <protection hidden="1"/>
    </xf>
    <xf numFmtId="0" fontId="87" fillId="11" borderId="2" xfId="0" applyFont="1" applyFill="1" applyBorder="1" applyAlignment="1" applyProtection="1">
      <alignment horizontal="center" vertical="center" textRotation="90" wrapText="1"/>
      <protection hidden="1"/>
    </xf>
    <xf numFmtId="0" fontId="87" fillId="11" borderId="3" xfId="0" applyFont="1" applyFill="1" applyBorder="1" applyAlignment="1" applyProtection="1">
      <alignment horizontal="center" vertical="center" textRotation="90" wrapText="1"/>
      <protection hidden="1"/>
    </xf>
    <xf numFmtId="0" fontId="91" fillId="12" borderId="2" xfId="0" applyFont="1" applyFill="1" applyBorder="1" applyAlignment="1" applyProtection="1">
      <alignment horizontal="center" vertical="center" wrapText="1"/>
      <protection hidden="1"/>
    </xf>
    <xf numFmtId="0" fontId="86" fillId="3" borderId="14" xfId="0" applyFont="1" applyFill="1" applyBorder="1" applyAlignment="1" applyProtection="1">
      <alignment horizontal="justify" vertical="center" wrapText="1"/>
      <protection hidden="1"/>
    </xf>
    <xf numFmtId="0" fontId="91" fillId="3" borderId="14" xfId="0" applyFont="1" applyFill="1" applyBorder="1" applyAlignment="1" applyProtection="1">
      <alignment horizontal="center" vertical="center" wrapText="1"/>
      <protection hidden="1"/>
    </xf>
    <xf numFmtId="0" fontId="86" fillId="3" borderId="15" xfId="0" applyFont="1" applyFill="1" applyBorder="1" applyAlignment="1" applyProtection="1">
      <alignment horizontal="center" vertical="center"/>
      <protection hidden="1"/>
    </xf>
    <xf numFmtId="0" fontId="86" fillId="3" borderId="14" xfId="0" applyFont="1" applyFill="1" applyBorder="1" applyAlignment="1" applyProtection="1">
      <alignment horizontal="center" vertical="center"/>
      <protection hidden="1"/>
    </xf>
    <xf numFmtId="0" fontId="86" fillId="3" borderId="15" xfId="0" applyFont="1" applyFill="1" applyBorder="1" applyAlignment="1" applyProtection="1">
      <alignment horizontal="center" vertical="center" wrapText="1"/>
      <protection hidden="1"/>
    </xf>
    <xf numFmtId="0" fontId="86" fillId="3" borderId="0" xfId="0" applyFont="1" applyFill="1" applyProtection="1">
      <protection hidden="1"/>
    </xf>
    <xf numFmtId="0" fontId="91" fillId="3" borderId="14" xfId="0" applyFont="1" applyFill="1" applyBorder="1" applyAlignment="1" applyProtection="1">
      <alignment horizontal="justify" vertical="center" wrapText="1"/>
      <protection hidden="1"/>
    </xf>
    <xf numFmtId="0" fontId="91" fillId="3" borderId="15" xfId="0" applyFont="1" applyFill="1" applyBorder="1" applyAlignment="1" applyProtection="1">
      <alignment horizontal="center" vertical="center" wrapText="1"/>
      <protection hidden="1"/>
    </xf>
    <xf numFmtId="0" fontId="86" fillId="3" borderId="14" xfId="0" applyFont="1" applyFill="1" applyBorder="1" applyAlignment="1" applyProtection="1">
      <alignment horizontal="justify" wrapText="1"/>
      <protection hidden="1"/>
    </xf>
    <xf numFmtId="0" fontId="86" fillId="4" borderId="0" xfId="0" applyFont="1" applyFill="1" applyProtection="1">
      <protection hidden="1"/>
    </xf>
    <xf numFmtId="0" fontId="86" fillId="3" borderId="14" xfId="0" applyFont="1" applyFill="1" applyBorder="1" applyAlignment="1" applyProtection="1">
      <alignment vertical="center" wrapText="1"/>
      <protection hidden="1"/>
    </xf>
    <xf numFmtId="0" fontId="86" fillId="3" borderId="14" xfId="0" applyFont="1" applyFill="1" applyBorder="1" applyAlignment="1" applyProtection="1">
      <alignment horizontal="center" vertical="center" wrapText="1"/>
      <protection hidden="1"/>
    </xf>
    <xf numFmtId="0" fontId="86" fillId="3" borderId="26" xfId="0" applyFont="1" applyFill="1" applyBorder="1" applyAlignment="1" applyProtection="1">
      <alignment horizontal="justify" vertical="center" wrapText="1"/>
      <protection hidden="1"/>
    </xf>
    <xf numFmtId="0" fontId="86" fillId="3" borderId="19" xfId="0" applyFont="1" applyFill="1" applyBorder="1" applyAlignment="1" applyProtection="1">
      <alignment horizontal="center" vertical="center" wrapText="1"/>
      <protection hidden="1"/>
    </xf>
    <xf numFmtId="0" fontId="86" fillId="0" borderId="0" xfId="0" applyFont="1" applyAlignment="1" applyProtection="1">
      <alignment horizontal="center"/>
      <protection hidden="1"/>
    </xf>
    <xf numFmtId="0" fontId="86" fillId="0" borderId="0" xfId="0" applyFont="1" applyAlignment="1" applyProtection="1">
      <alignment wrapText="1"/>
      <protection hidden="1"/>
    </xf>
    <xf numFmtId="0" fontId="86" fillId="3" borderId="0" xfId="0" applyFont="1" applyFill="1" applyAlignment="1" applyProtection="1">
      <alignment horizontal="center"/>
      <protection hidden="1"/>
    </xf>
    <xf numFmtId="0" fontId="86" fillId="3" borderId="19" xfId="0" applyFont="1" applyFill="1" applyBorder="1" applyAlignment="1" applyProtection="1">
      <alignment vertical="center" wrapText="1"/>
      <protection hidden="1"/>
    </xf>
    <xf numFmtId="0" fontId="86" fillId="3" borderId="1" xfId="0" applyFont="1" applyFill="1" applyBorder="1" applyAlignment="1" applyProtection="1">
      <alignment horizontal="center" vertical="center" wrapText="1"/>
      <protection hidden="1"/>
    </xf>
    <xf numFmtId="0" fontId="86" fillId="3" borderId="41" xfId="0" applyFont="1" applyFill="1" applyBorder="1" applyAlignment="1" applyProtection="1">
      <alignment horizontal="center" vertical="center" wrapText="1"/>
      <protection hidden="1"/>
    </xf>
    <xf numFmtId="0" fontId="86" fillId="3" borderId="11" xfId="0" applyFont="1" applyFill="1" applyBorder="1" applyAlignment="1" applyProtection="1">
      <alignment horizontal="center" vertical="center" wrapText="1"/>
      <protection hidden="1"/>
    </xf>
    <xf numFmtId="0" fontId="86" fillId="3" borderId="26" xfId="0" applyFont="1" applyFill="1" applyBorder="1" applyAlignment="1" applyProtection="1">
      <alignment horizontal="center" vertical="center" wrapText="1"/>
      <protection hidden="1"/>
    </xf>
    <xf numFmtId="0" fontId="91" fillId="3" borderId="19" xfId="0" applyFont="1" applyFill="1" applyBorder="1" applyAlignment="1" applyProtection="1">
      <alignment horizontal="center" vertical="center" wrapText="1"/>
      <protection hidden="1"/>
    </xf>
    <xf numFmtId="0" fontId="86" fillId="0" borderId="0" xfId="0" applyFont="1" applyAlignment="1" applyProtection="1">
      <alignment horizontal="center" vertical="center" wrapText="1"/>
      <protection hidden="1"/>
    </xf>
    <xf numFmtId="0" fontId="86" fillId="0" borderId="1" xfId="0" applyFont="1" applyBorder="1" applyAlignment="1" applyProtection="1">
      <alignment horizontal="center" vertical="center" wrapText="1"/>
      <protection hidden="1"/>
    </xf>
    <xf numFmtId="0" fontId="86" fillId="3" borderId="40" xfId="0" applyFont="1" applyFill="1" applyBorder="1" applyAlignment="1" applyProtection="1">
      <alignment horizontal="center" vertical="center" wrapText="1"/>
      <protection hidden="1"/>
    </xf>
    <xf numFmtId="0" fontId="86" fillId="0" borderId="40" xfId="0" applyFont="1" applyBorder="1" applyAlignment="1" applyProtection="1">
      <alignment horizontal="center" vertical="center" wrapText="1"/>
      <protection hidden="1"/>
    </xf>
    <xf numFmtId="0" fontId="95" fillId="0" borderId="1" xfId="0" applyFont="1" applyBorder="1" applyAlignment="1">
      <alignment vertical="center"/>
    </xf>
    <xf numFmtId="164" fontId="48" fillId="5" borderId="1" xfId="332" applyFont="1" applyFill="1" applyBorder="1" applyAlignment="1" applyProtection="1">
      <alignment horizontal="center" vertical="center"/>
      <protection hidden="1"/>
    </xf>
    <xf numFmtId="164" fontId="49" fillId="17" borderId="8" xfId="332" applyFont="1" applyFill="1" applyBorder="1" applyAlignment="1" applyProtection="1">
      <alignment horizontal="center" vertical="center"/>
      <protection hidden="1"/>
    </xf>
    <xf numFmtId="164" fontId="49" fillId="17" borderId="0" xfId="332" applyFont="1" applyFill="1" applyBorder="1" applyAlignment="1" applyProtection="1">
      <alignment horizontal="center" vertical="center"/>
      <protection hidden="1"/>
    </xf>
    <xf numFmtId="0" fontId="36" fillId="6" borderId="6" xfId="0" applyFont="1" applyFill="1" applyBorder="1" applyAlignment="1" applyProtection="1">
      <alignment horizontal="center" vertical="center" wrapText="1"/>
      <protection hidden="1"/>
    </xf>
    <xf numFmtId="0" fontId="36" fillId="6" borderId="7" xfId="0" applyFont="1" applyFill="1" applyBorder="1" applyAlignment="1" applyProtection="1">
      <alignment horizontal="center" vertical="center" wrapText="1"/>
      <protection hidden="1"/>
    </xf>
    <xf numFmtId="0" fontId="33" fillId="7" borderId="2" xfId="0" applyFont="1" applyFill="1" applyBorder="1" applyAlignment="1" applyProtection="1">
      <alignment horizontal="center" vertical="center" textRotation="90"/>
      <protection hidden="1"/>
    </xf>
    <xf numFmtId="0" fontId="33" fillId="7" borderId="16" xfId="0" applyFont="1" applyFill="1" applyBorder="1" applyAlignment="1" applyProtection="1">
      <alignment horizontal="center" vertical="center" textRotation="90"/>
      <protection hidden="1"/>
    </xf>
    <xf numFmtId="0" fontId="33" fillId="9" borderId="3" xfId="0" applyFont="1" applyFill="1" applyBorder="1" applyAlignment="1" applyProtection="1">
      <alignment horizontal="center" vertical="center" wrapText="1"/>
      <protection hidden="1"/>
    </xf>
    <xf numFmtId="0" fontId="49" fillId="18" borderId="9" xfId="0" applyFont="1" applyFill="1" applyBorder="1" applyAlignment="1" applyProtection="1">
      <alignment horizontal="center" vertical="center"/>
      <protection hidden="1"/>
    </xf>
    <xf numFmtId="0" fontId="49" fillId="18" borderId="13" xfId="0" applyFont="1" applyFill="1" applyBorder="1" applyAlignment="1" applyProtection="1">
      <alignment horizontal="center" vertical="center"/>
      <protection hidden="1"/>
    </xf>
    <xf numFmtId="0" fontId="34" fillId="8" borderId="13" xfId="0" applyFont="1" applyFill="1" applyBorder="1" applyAlignment="1" applyProtection="1">
      <alignment horizontal="left" wrapText="1"/>
      <protection hidden="1"/>
    </xf>
    <xf numFmtId="0" fontId="45" fillId="11" borderId="2" xfId="0" applyFont="1" applyFill="1" applyBorder="1" applyAlignment="1" applyProtection="1">
      <alignment horizontal="center" vertical="center" textRotation="90" wrapText="1"/>
      <protection hidden="1"/>
    </xf>
    <xf numFmtId="0" fontId="45" fillId="11" borderId="3" xfId="0" applyFont="1" applyFill="1" applyBorder="1" applyAlignment="1" applyProtection="1">
      <alignment horizontal="center" vertical="center" textRotation="90" wrapText="1"/>
      <protection hidden="1"/>
    </xf>
    <xf numFmtId="0" fontId="50" fillId="13" borderId="1" xfId="0" applyFont="1" applyFill="1" applyBorder="1" applyAlignment="1" applyProtection="1">
      <alignment horizontal="center" vertical="center" wrapText="1"/>
      <protection hidden="1"/>
    </xf>
    <xf numFmtId="0" fontId="27" fillId="7" borderId="11" xfId="0" applyFont="1" applyFill="1" applyBorder="1" applyAlignment="1" applyProtection="1">
      <alignment horizontal="center" vertical="center" wrapText="1"/>
      <protection hidden="1"/>
    </xf>
    <xf numFmtId="0" fontId="27" fillId="7" borderId="12" xfId="0" applyFont="1" applyFill="1" applyBorder="1" applyAlignment="1" applyProtection="1">
      <alignment horizontal="center" vertical="center" wrapText="1"/>
      <protection hidden="1"/>
    </xf>
    <xf numFmtId="0" fontId="27" fillId="7" borderId="5" xfId="0" applyFont="1" applyFill="1" applyBorder="1" applyAlignment="1" applyProtection="1">
      <alignment horizontal="center" vertical="center" wrapText="1"/>
      <protection hidden="1"/>
    </xf>
    <xf numFmtId="0" fontId="49" fillId="19" borderId="6" xfId="0" applyFont="1" applyFill="1" applyBorder="1" applyAlignment="1" applyProtection="1">
      <alignment horizontal="center" vertical="center" wrapText="1"/>
      <protection hidden="1"/>
    </xf>
    <xf numFmtId="0" fontId="49" fillId="19" borderId="8" xfId="0" applyFont="1" applyFill="1" applyBorder="1" applyAlignment="1" applyProtection="1">
      <alignment horizontal="center" vertical="center" wrapText="1"/>
      <protection hidden="1"/>
    </xf>
    <xf numFmtId="0" fontId="37" fillId="0" borderId="14" xfId="0" applyFont="1" applyBorder="1" applyAlignment="1" applyProtection="1">
      <alignment horizontal="center" vertical="center" wrapText="1"/>
      <protection hidden="1"/>
    </xf>
    <xf numFmtId="0" fontId="23" fillId="0" borderId="14" xfId="0" applyFont="1" applyBorder="1" applyAlignment="1" applyProtection="1">
      <alignment horizontal="center" vertical="center" wrapText="1"/>
      <protection hidden="1"/>
    </xf>
    <xf numFmtId="0" fontId="51" fillId="0" borderId="14" xfId="0" applyFont="1" applyBorder="1" applyAlignment="1" applyProtection="1">
      <alignment horizontal="center" vertical="center" wrapText="1"/>
      <protection hidden="1"/>
    </xf>
    <xf numFmtId="0" fontId="16" fillId="4" borderId="14" xfId="0" applyFont="1" applyFill="1" applyBorder="1" applyAlignment="1" applyProtection="1">
      <alignment horizontal="center" vertical="center" wrapText="1"/>
      <protection hidden="1"/>
    </xf>
    <xf numFmtId="0" fontId="43" fillId="4" borderId="14" xfId="0" applyFont="1" applyFill="1" applyBorder="1" applyAlignment="1" applyProtection="1">
      <alignment horizontal="center" vertical="center" wrapText="1"/>
      <protection hidden="1"/>
    </xf>
    <xf numFmtId="0" fontId="17" fillId="3" borderId="14" xfId="0" applyFont="1" applyFill="1" applyBorder="1" applyAlignment="1" applyProtection="1">
      <alignment horizontal="center" vertical="center" wrapText="1"/>
      <protection hidden="1"/>
    </xf>
    <xf numFmtId="0" fontId="26" fillId="3" borderId="14" xfId="0" applyFont="1" applyFill="1" applyBorder="1" applyAlignment="1" applyProtection="1">
      <alignment horizontal="center" vertical="top" wrapText="1"/>
      <protection hidden="1"/>
    </xf>
    <xf numFmtId="0" fontId="8" fillId="12" borderId="14" xfId="0" applyFont="1" applyFill="1" applyBorder="1" applyAlignment="1" applyProtection="1">
      <alignment horizontal="center" vertical="center" wrapText="1"/>
      <protection hidden="1"/>
    </xf>
    <xf numFmtId="0" fontId="20" fillId="12" borderId="19" xfId="0" applyFont="1" applyFill="1" applyBorder="1" applyAlignment="1" applyProtection="1">
      <alignment horizontal="center" vertical="center" wrapText="1"/>
      <protection hidden="1"/>
    </xf>
    <xf numFmtId="0" fontId="20" fillId="12" borderId="18" xfId="0" applyFont="1" applyFill="1" applyBorder="1" applyAlignment="1" applyProtection="1">
      <alignment horizontal="center" vertical="center" wrapText="1"/>
      <protection hidden="1"/>
    </xf>
    <xf numFmtId="0" fontId="20" fillId="12" borderId="15" xfId="0" applyFont="1" applyFill="1" applyBorder="1" applyAlignment="1" applyProtection="1">
      <alignment horizontal="center" vertical="center" wrapText="1"/>
      <protection hidden="1"/>
    </xf>
    <xf numFmtId="0" fontId="15" fillId="12" borderId="18" xfId="0" applyFont="1" applyFill="1" applyBorder="1" applyAlignment="1" applyProtection="1">
      <alignment horizontal="center" vertical="center" wrapText="1"/>
      <protection hidden="1"/>
    </xf>
    <xf numFmtId="0" fontId="15" fillId="12" borderId="15" xfId="0" applyFont="1" applyFill="1" applyBorder="1" applyAlignment="1" applyProtection="1">
      <alignment horizontal="center" vertical="center" wrapText="1"/>
      <protection hidden="1"/>
    </xf>
    <xf numFmtId="0" fontId="43" fillId="3" borderId="14" xfId="0" applyFont="1" applyFill="1" applyBorder="1" applyAlignment="1" applyProtection="1">
      <alignment horizontal="center" vertical="center" wrapText="1"/>
      <protection hidden="1"/>
    </xf>
    <xf numFmtId="0" fontId="24" fillId="5" borderId="14" xfId="0" applyFont="1" applyFill="1" applyBorder="1" applyAlignment="1" applyProtection="1">
      <alignment horizontal="center" vertical="center" wrapText="1"/>
      <protection hidden="1"/>
    </xf>
    <xf numFmtId="1" fontId="22" fillId="4" borderId="17" xfId="0" applyNumberFormat="1" applyFont="1" applyFill="1" applyBorder="1" applyAlignment="1" applyProtection="1">
      <alignment horizontal="center" vertical="center"/>
      <protection hidden="1"/>
    </xf>
    <xf numFmtId="1" fontId="22" fillId="4" borderId="18" xfId="0" applyNumberFormat="1" applyFont="1" applyFill="1" applyBorder="1" applyAlignment="1" applyProtection="1">
      <alignment horizontal="center" vertical="center"/>
      <protection hidden="1"/>
    </xf>
    <xf numFmtId="1" fontId="22" fillId="4" borderId="15" xfId="0" applyNumberFormat="1" applyFont="1" applyFill="1" applyBorder="1" applyAlignment="1" applyProtection="1">
      <alignment horizontal="center" vertical="center"/>
      <protection hidden="1"/>
    </xf>
    <xf numFmtId="0" fontId="22" fillId="4" borderId="17" xfId="0" applyFont="1" applyFill="1" applyBorder="1" applyAlignment="1" applyProtection="1">
      <alignment horizontal="center" vertical="center"/>
      <protection hidden="1"/>
    </xf>
    <xf numFmtId="0" fontId="22" fillId="4" borderId="18" xfId="0" applyFont="1" applyFill="1" applyBorder="1" applyAlignment="1" applyProtection="1">
      <alignment horizontal="center" vertical="center"/>
      <protection hidden="1"/>
    </xf>
    <xf numFmtId="0" fontId="22" fillId="4" borderId="15" xfId="0" applyFont="1" applyFill="1" applyBorder="1" applyAlignment="1" applyProtection="1">
      <alignment horizontal="center" vertical="center"/>
      <protection hidden="1"/>
    </xf>
    <xf numFmtId="0" fontId="27" fillId="5" borderId="14" xfId="0" applyFont="1" applyFill="1" applyBorder="1" applyAlignment="1" applyProtection="1">
      <alignment horizontal="center" vertical="center"/>
      <protection hidden="1"/>
    </xf>
    <xf numFmtId="0" fontId="22" fillId="5" borderId="14" xfId="0" applyFont="1" applyFill="1" applyBorder="1" applyAlignment="1" applyProtection="1">
      <alignment horizontal="center" vertical="center"/>
      <protection hidden="1"/>
    </xf>
    <xf numFmtId="0" fontId="17" fillId="0" borderId="14" xfId="0" applyFont="1" applyBorder="1" applyAlignment="1" applyProtection="1">
      <alignment horizontal="left" vertical="top" wrapText="1"/>
      <protection hidden="1"/>
    </xf>
    <xf numFmtId="0" fontId="15" fillId="12" borderId="19" xfId="0" applyFont="1" applyFill="1" applyBorder="1" applyAlignment="1" applyProtection="1">
      <alignment horizontal="center" vertical="center" wrapText="1"/>
      <protection hidden="1"/>
    </xf>
    <xf numFmtId="0" fontId="73" fillId="2" borderId="6" xfId="0" applyFont="1" applyFill="1" applyBorder="1" applyAlignment="1" applyProtection="1">
      <alignment horizontal="center" vertical="center"/>
      <protection hidden="1"/>
    </xf>
    <xf numFmtId="0" fontId="73" fillId="2" borderId="24" xfId="0" applyFont="1" applyFill="1" applyBorder="1" applyAlignment="1" applyProtection="1">
      <alignment horizontal="center" vertical="center"/>
      <protection hidden="1"/>
    </xf>
    <xf numFmtId="0" fontId="72" fillId="2" borderId="9" xfId="0" applyFont="1" applyFill="1" applyBorder="1" applyAlignment="1" applyProtection="1">
      <alignment horizontal="center" vertical="center"/>
      <protection hidden="1"/>
    </xf>
    <xf numFmtId="0" fontId="72" fillId="2" borderId="13" xfId="0" applyFont="1" applyFill="1" applyBorder="1" applyAlignment="1" applyProtection="1">
      <alignment horizontal="center" vertical="center"/>
      <protection hidden="1"/>
    </xf>
    <xf numFmtId="164" fontId="48" fillId="5" borderId="4" xfId="332" applyFont="1" applyFill="1" applyBorder="1" applyAlignment="1" applyProtection="1">
      <alignment horizontal="center" vertical="center"/>
      <protection hidden="1"/>
    </xf>
    <xf numFmtId="0" fontId="36" fillId="6" borderId="8" xfId="0" applyFont="1" applyFill="1" applyBorder="1" applyAlignment="1" applyProtection="1">
      <alignment horizontal="center" vertical="center" wrapText="1"/>
      <protection hidden="1"/>
    </xf>
    <xf numFmtId="0" fontId="36" fillId="6" borderId="23" xfId="0" applyFont="1" applyFill="1" applyBorder="1" applyAlignment="1" applyProtection="1">
      <alignment horizontal="center" vertical="center" wrapText="1"/>
      <protection hidden="1"/>
    </xf>
    <xf numFmtId="0" fontId="33" fillId="7" borderId="3" xfId="0" applyFont="1" applyFill="1" applyBorder="1" applyAlignment="1" applyProtection="1">
      <alignment horizontal="center" vertical="center" textRotation="90"/>
      <protection hidden="1"/>
    </xf>
    <xf numFmtId="0" fontId="59" fillId="13" borderId="4" xfId="0" applyFont="1" applyFill="1" applyBorder="1" applyAlignment="1" applyProtection="1">
      <alignment horizontal="center" vertical="center" wrapText="1"/>
      <protection hidden="1"/>
    </xf>
    <xf numFmtId="0" fontId="27" fillId="7" borderId="9" xfId="0" applyFont="1" applyFill="1" applyBorder="1" applyAlignment="1" applyProtection="1">
      <alignment horizontal="center" vertical="center" wrapText="1"/>
      <protection hidden="1"/>
    </xf>
    <xf numFmtId="0" fontId="27" fillId="7" borderId="13" xfId="0" applyFont="1" applyFill="1" applyBorder="1" applyAlignment="1" applyProtection="1">
      <alignment horizontal="center" vertical="center" wrapText="1"/>
      <protection hidden="1"/>
    </xf>
    <xf numFmtId="0" fontId="27" fillId="7" borderId="10" xfId="0" applyFont="1" applyFill="1" applyBorder="1" applyAlignment="1" applyProtection="1">
      <alignment horizontal="center" vertical="center" wrapText="1"/>
      <protection hidden="1"/>
    </xf>
    <xf numFmtId="0" fontId="59" fillId="19" borderId="8" xfId="0" applyFont="1" applyFill="1" applyBorder="1" applyAlignment="1" applyProtection="1">
      <alignment horizontal="center" vertical="center" wrapText="1"/>
      <protection hidden="1"/>
    </xf>
    <xf numFmtId="0" fontId="61" fillId="0" borderId="19" xfId="0" applyFont="1" applyBorder="1" applyAlignment="1" applyProtection="1">
      <alignment horizontal="center" vertical="center" wrapText="1"/>
      <protection hidden="1"/>
    </xf>
    <xf numFmtId="0" fontId="61" fillId="0" borderId="18" xfId="0" applyFont="1" applyBorder="1" applyAlignment="1" applyProtection="1">
      <alignment horizontal="center" vertical="center" wrapText="1"/>
      <protection hidden="1"/>
    </xf>
    <xf numFmtId="0" fontId="61" fillId="0" borderId="15" xfId="0" applyFont="1" applyBorder="1" applyAlignment="1" applyProtection="1">
      <alignment horizontal="center" vertical="center" wrapText="1"/>
      <protection hidden="1"/>
    </xf>
    <xf numFmtId="0" fontId="63" fillId="0" borderId="14" xfId="0" applyFont="1" applyBorder="1" applyAlignment="1" applyProtection="1">
      <alignment horizontal="center" vertical="center" wrapText="1"/>
      <protection hidden="1"/>
    </xf>
    <xf numFmtId="0" fontId="69" fillId="0" borderId="14" xfId="0" applyFont="1" applyBorder="1" applyAlignment="1" applyProtection="1">
      <alignment horizontal="center" vertical="center" wrapText="1"/>
      <protection hidden="1"/>
    </xf>
    <xf numFmtId="0" fontId="60" fillId="4" borderId="14" xfId="0" applyFont="1" applyFill="1" applyBorder="1" applyAlignment="1" applyProtection="1">
      <alignment horizontal="center" vertical="center" wrapText="1"/>
      <protection hidden="1"/>
    </xf>
    <xf numFmtId="0" fontId="67" fillId="4" borderId="14" xfId="0" applyFont="1" applyFill="1" applyBorder="1" applyAlignment="1" applyProtection="1">
      <alignment horizontal="center" vertical="center" wrapText="1"/>
      <protection hidden="1"/>
    </xf>
    <xf numFmtId="0" fontId="69" fillId="3" borderId="14" xfId="0" applyFont="1" applyFill="1" applyBorder="1" applyAlignment="1" applyProtection="1">
      <alignment horizontal="center" vertical="center" wrapText="1"/>
      <protection hidden="1"/>
    </xf>
    <xf numFmtId="0" fontId="66" fillId="3" borderId="14" xfId="0" applyFont="1" applyFill="1" applyBorder="1" applyAlignment="1" applyProtection="1">
      <alignment horizontal="center" vertical="center" wrapText="1"/>
      <protection hidden="1"/>
    </xf>
    <xf numFmtId="0" fontId="76" fillId="3" borderId="14" xfId="0" applyFont="1" applyFill="1" applyBorder="1" applyAlignment="1" applyProtection="1">
      <alignment horizontal="center" vertical="center" wrapText="1"/>
      <protection hidden="1"/>
    </xf>
    <xf numFmtId="0" fontId="76" fillId="3" borderId="14" xfId="0" applyFont="1" applyFill="1" applyBorder="1" applyAlignment="1" applyProtection="1">
      <alignment horizontal="left" vertical="center" wrapText="1"/>
      <protection hidden="1"/>
    </xf>
    <xf numFmtId="0" fontId="58" fillId="12" borderId="19" xfId="0" applyFont="1" applyFill="1" applyBorder="1" applyAlignment="1" applyProtection="1">
      <alignment horizontal="center" vertical="center" wrapText="1"/>
      <protection hidden="1"/>
    </xf>
    <xf numFmtId="0" fontId="58" fillId="12" borderId="18" xfId="0" applyFont="1" applyFill="1" applyBorder="1" applyAlignment="1" applyProtection="1">
      <alignment horizontal="center" vertical="center" wrapText="1"/>
      <protection hidden="1"/>
    </xf>
    <xf numFmtId="0" fontId="66" fillId="5" borderId="14" xfId="0" applyFont="1" applyFill="1" applyBorder="1" applyAlignment="1" applyProtection="1">
      <alignment horizontal="center" vertical="center" wrapText="1"/>
      <protection hidden="1"/>
    </xf>
    <xf numFmtId="1" fontId="52" fillId="4" borderId="17" xfId="0" applyNumberFormat="1" applyFont="1" applyFill="1" applyBorder="1" applyAlignment="1" applyProtection="1">
      <alignment horizontal="center" vertical="center"/>
      <protection hidden="1"/>
    </xf>
    <xf numFmtId="1" fontId="52" fillId="4" borderId="18" xfId="0" applyNumberFormat="1" applyFont="1" applyFill="1" applyBorder="1" applyAlignment="1" applyProtection="1">
      <alignment horizontal="center" vertical="center"/>
      <protection hidden="1"/>
    </xf>
    <xf numFmtId="0" fontId="52" fillId="4" borderId="17" xfId="0" applyFont="1" applyFill="1" applyBorder="1" applyAlignment="1" applyProtection="1">
      <alignment horizontal="center" vertical="center"/>
      <protection hidden="1"/>
    </xf>
    <xf numFmtId="0" fontId="52" fillId="4" borderId="18" xfId="0" applyFont="1" applyFill="1" applyBorder="1" applyAlignment="1" applyProtection="1">
      <alignment horizontal="center" vertical="center"/>
      <protection hidden="1"/>
    </xf>
    <xf numFmtId="0" fontId="62" fillId="5" borderId="14" xfId="0" applyFont="1" applyFill="1" applyBorder="1" applyAlignment="1" applyProtection="1">
      <alignment horizontal="center" vertical="center"/>
      <protection hidden="1"/>
    </xf>
    <xf numFmtId="0" fontId="52" fillId="5" borderId="14" xfId="0" applyFont="1" applyFill="1" applyBorder="1" applyAlignment="1" applyProtection="1">
      <alignment horizontal="center" vertical="center"/>
      <protection hidden="1"/>
    </xf>
    <xf numFmtId="0" fontId="58" fillId="5" borderId="14" xfId="0" applyFont="1" applyFill="1" applyBorder="1" applyAlignment="1" applyProtection="1">
      <alignment horizontal="center" vertical="center" wrapText="1"/>
      <protection hidden="1"/>
    </xf>
    <xf numFmtId="0" fontId="58" fillId="12" borderId="15" xfId="0" applyFont="1" applyFill="1" applyBorder="1" applyAlignment="1" applyProtection="1">
      <alignment horizontal="center" vertical="center" wrapText="1"/>
      <protection hidden="1"/>
    </xf>
    <xf numFmtId="1" fontId="55" fillId="4" borderId="17" xfId="0" applyNumberFormat="1" applyFont="1" applyFill="1" applyBorder="1" applyAlignment="1" applyProtection="1">
      <alignment horizontal="center" vertical="center"/>
      <protection hidden="1"/>
    </xf>
    <xf numFmtId="1" fontId="55" fillId="4" borderId="18" xfId="0" applyNumberFormat="1" applyFont="1" applyFill="1" applyBorder="1" applyAlignment="1" applyProtection="1">
      <alignment horizontal="center" vertical="center"/>
      <protection hidden="1"/>
    </xf>
    <xf numFmtId="0" fontId="55" fillId="4" borderId="17" xfId="0" applyFont="1" applyFill="1" applyBorder="1" applyAlignment="1" applyProtection="1">
      <alignment horizontal="center" vertical="center"/>
      <protection hidden="1"/>
    </xf>
    <xf numFmtId="0" fontId="55" fillId="4" borderId="18" xfId="0" applyFont="1" applyFill="1" applyBorder="1" applyAlignment="1" applyProtection="1">
      <alignment horizontal="center" vertical="center"/>
      <protection hidden="1"/>
    </xf>
    <xf numFmtId="0" fontId="68" fillId="5" borderId="14" xfId="0" applyFont="1" applyFill="1" applyBorder="1" applyAlignment="1" applyProtection="1">
      <alignment horizontal="center" vertical="center"/>
      <protection hidden="1"/>
    </xf>
    <xf numFmtId="0" fontId="55" fillId="5" borderId="14" xfId="0" applyFont="1" applyFill="1" applyBorder="1" applyAlignment="1" applyProtection="1">
      <alignment horizontal="center" vertical="center"/>
      <protection hidden="1"/>
    </xf>
    <xf numFmtId="0" fontId="92" fillId="3" borderId="19" xfId="0" applyFont="1" applyFill="1" applyBorder="1" applyAlignment="1" applyProtection="1">
      <alignment horizontal="center" vertical="center" wrapText="1"/>
      <protection hidden="1"/>
    </xf>
    <xf numFmtId="0" fontId="92" fillId="3" borderId="18" xfId="0" applyFont="1" applyFill="1" applyBorder="1" applyAlignment="1" applyProtection="1">
      <alignment horizontal="center" vertical="center" wrapText="1"/>
      <protection hidden="1"/>
    </xf>
    <xf numFmtId="0" fontId="92" fillId="0" borderId="19" xfId="0" applyFont="1" applyBorder="1" applyAlignment="1" applyProtection="1">
      <alignment horizontal="center" vertical="center" wrapText="1"/>
      <protection hidden="1"/>
    </xf>
    <xf numFmtId="0" fontId="92" fillId="0" borderId="18" xfId="0" applyFont="1" applyBorder="1" applyAlignment="1" applyProtection="1">
      <alignment horizontal="center" vertical="center" wrapText="1"/>
      <protection hidden="1"/>
    </xf>
    <xf numFmtId="0" fontId="85" fillId="2" borderId="6" xfId="0" applyFont="1" applyFill="1" applyBorder="1" applyAlignment="1" applyProtection="1">
      <alignment horizontal="center" vertical="center"/>
      <protection hidden="1"/>
    </xf>
    <xf numFmtId="0" fontId="85" fillId="2" borderId="24" xfId="0" applyFont="1" applyFill="1" applyBorder="1" applyAlignment="1" applyProtection="1">
      <alignment horizontal="center" vertical="center"/>
      <protection hidden="1"/>
    </xf>
    <xf numFmtId="0" fontId="87" fillId="2" borderId="9" xfId="0" applyFont="1" applyFill="1" applyBorder="1" applyAlignment="1" applyProtection="1">
      <alignment horizontal="center" vertical="center"/>
      <protection hidden="1"/>
    </xf>
    <xf numFmtId="0" fontId="87" fillId="2" borderId="13" xfId="0" applyFont="1" applyFill="1" applyBorder="1" applyAlignment="1" applyProtection="1">
      <alignment horizontal="center" vertical="center"/>
      <protection hidden="1"/>
    </xf>
    <xf numFmtId="0" fontId="87" fillId="25" borderId="3" xfId="0" applyFont="1" applyFill="1" applyBorder="1" applyAlignment="1" applyProtection="1">
      <alignment horizontal="center" vertical="center" textRotation="90" wrapText="1"/>
      <protection hidden="1"/>
    </xf>
    <xf numFmtId="0" fontId="88" fillId="25" borderId="4" xfId="0" applyFont="1" applyFill="1" applyBorder="1" applyAlignment="1" applyProtection="1">
      <alignment horizontal="center" vertical="center" wrapText="1"/>
      <protection hidden="1"/>
    </xf>
    <xf numFmtId="0" fontId="87" fillId="25" borderId="9" xfId="0" applyFont="1" applyFill="1" applyBorder="1" applyAlignment="1" applyProtection="1">
      <alignment horizontal="center" vertical="center" wrapText="1"/>
      <protection hidden="1"/>
    </xf>
    <xf numFmtId="0" fontId="87" fillId="25" borderId="13" xfId="0" applyFont="1" applyFill="1" applyBorder="1" applyAlignment="1" applyProtection="1">
      <alignment horizontal="center" vertical="center" wrapText="1"/>
      <protection hidden="1"/>
    </xf>
    <xf numFmtId="0" fontId="87" fillId="25" borderId="10" xfId="0" applyFont="1" applyFill="1" applyBorder="1" applyAlignment="1" applyProtection="1">
      <alignment horizontal="center" vertical="center" wrapText="1"/>
      <protection hidden="1"/>
    </xf>
    <xf numFmtId="0" fontId="89" fillId="8" borderId="8" xfId="0" applyFont="1" applyFill="1" applyBorder="1" applyAlignment="1" applyProtection="1">
      <alignment horizontal="center" vertical="center" wrapText="1"/>
      <protection hidden="1"/>
    </xf>
    <xf numFmtId="164" fontId="88" fillId="25" borderId="4" xfId="332" applyFont="1" applyFill="1" applyBorder="1" applyAlignment="1" applyProtection="1">
      <alignment horizontal="center" vertical="center"/>
      <protection hidden="1"/>
    </xf>
    <xf numFmtId="164" fontId="88" fillId="25" borderId="8" xfId="332" applyFont="1" applyFill="1" applyBorder="1" applyAlignment="1" applyProtection="1">
      <alignment horizontal="center" vertical="center"/>
      <protection hidden="1"/>
    </xf>
    <xf numFmtId="164" fontId="88" fillId="25" borderId="0" xfId="332" applyFont="1" applyFill="1" applyBorder="1" applyAlignment="1" applyProtection="1">
      <alignment horizontal="center" vertical="center"/>
      <protection hidden="1"/>
    </xf>
    <xf numFmtId="0" fontId="87" fillId="6" borderId="8" xfId="0" applyFont="1" applyFill="1" applyBorder="1" applyAlignment="1" applyProtection="1">
      <alignment horizontal="center" vertical="center" wrapText="1"/>
      <protection hidden="1"/>
    </xf>
    <xf numFmtId="0" fontId="87" fillId="6" borderId="23" xfId="0" applyFont="1" applyFill="1" applyBorder="1" applyAlignment="1" applyProtection="1">
      <alignment horizontal="center" vertical="center" wrapText="1"/>
      <protection hidden="1"/>
    </xf>
    <xf numFmtId="0" fontId="89" fillId="7" borderId="3" xfId="0" applyFont="1" applyFill="1" applyBorder="1" applyAlignment="1" applyProtection="1">
      <alignment horizontal="center" vertical="center" textRotation="90"/>
      <protection hidden="1"/>
    </xf>
    <xf numFmtId="0" fontId="89" fillId="7" borderId="16" xfId="0" applyFont="1" applyFill="1" applyBorder="1" applyAlignment="1" applyProtection="1">
      <alignment horizontal="center" vertical="center" textRotation="90"/>
      <protection hidden="1"/>
    </xf>
    <xf numFmtId="0" fontId="91" fillId="3" borderId="19" xfId="0" applyFont="1" applyFill="1" applyBorder="1" applyAlignment="1" applyProtection="1">
      <alignment horizontal="center" vertical="center" wrapText="1"/>
      <protection hidden="1"/>
    </xf>
    <xf numFmtId="0" fontId="91" fillId="3" borderId="18" xfId="0" applyFont="1" applyFill="1" applyBorder="1" applyAlignment="1" applyProtection="1">
      <alignment horizontal="center" vertical="center" wrapText="1"/>
      <protection hidden="1"/>
    </xf>
    <xf numFmtId="0" fontId="86" fillId="3" borderId="17" xfId="0" applyFont="1" applyFill="1" applyBorder="1" applyAlignment="1" applyProtection="1">
      <alignment horizontal="center" vertical="center"/>
      <protection hidden="1"/>
    </xf>
    <xf numFmtId="0" fontId="86" fillId="3" borderId="18" xfId="0" applyFont="1" applyFill="1" applyBorder="1" applyAlignment="1" applyProtection="1">
      <alignment horizontal="center" vertical="center"/>
      <protection hidden="1"/>
    </xf>
    <xf numFmtId="0" fontId="91" fillId="12" borderId="19" xfId="0" applyFont="1" applyFill="1" applyBorder="1" applyAlignment="1" applyProtection="1">
      <alignment horizontal="center" vertical="center" wrapText="1"/>
      <protection hidden="1"/>
    </xf>
    <xf numFmtId="0" fontId="91" fillId="12" borderId="18" xfId="0" applyFont="1" applyFill="1" applyBorder="1" applyAlignment="1" applyProtection="1">
      <alignment horizontal="center" vertical="center" wrapText="1"/>
      <protection hidden="1"/>
    </xf>
    <xf numFmtId="0" fontId="92" fillId="3" borderId="14" xfId="0" applyFont="1" applyFill="1" applyBorder="1" applyAlignment="1" applyProtection="1">
      <alignment horizontal="center" vertical="center" wrapText="1"/>
      <protection hidden="1"/>
    </xf>
    <xf numFmtId="0" fontId="91" fillId="3" borderId="14" xfId="0" applyFont="1" applyFill="1" applyBorder="1" applyAlignment="1" applyProtection="1">
      <alignment horizontal="left" vertical="center" wrapText="1"/>
      <protection hidden="1"/>
    </xf>
    <xf numFmtId="0" fontId="91" fillId="3" borderId="14" xfId="0" applyFont="1" applyFill="1" applyBorder="1" applyAlignment="1" applyProtection="1">
      <alignment horizontal="center" vertical="center" wrapText="1"/>
      <protection hidden="1"/>
    </xf>
    <xf numFmtId="0" fontId="92" fillId="4" borderId="19" xfId="0" applyFont="1" applyFill="1" applyBorder="1" applyAlignment="1" applyProtection="1">
      <alignment horizontal="center" vertical="center" wrapText="1"/>
      <protection hidden="1"/>
    </xf>
    <xf numFmtId="0" fontId="92" fillId="4" borderId="18" xfId="0" applyFont="1" applyFill="1" applyBorder="1" applyAlignment="1" applyProtection="1">
      <alignment horizontal="center" vertical="center" wrapText="1"/>
      <protection hidden="1"/>
    </xf>
    <xf numFmtId="0" fontId="87" fillId="3" borderId="14" xfId="0" applyFont="1" applyFill="1" applyBorder="1" applyAlignment="1" applyProtection="1">
      <alignment horizontal="center" vertical="center"/>
      <protection hidden="1"/>
    </xf>
    <xf numFmtId="0" fontId="86" fillId="3" borderId="14" xfId="0" applyFont="1" applyFill="1" applyBorder="1" applyAlignment="1" applyProtection="1">
      <alignment horizontal="center" vertical="center"/>
      <protection hidden="1"/>
    </xf>
    <xf numFmtId="0" fontId="87" fillId="3" borderId="19" xfId="0" applyFont="1" applyFill="1" applyBorder="1" applyAlignment="1" applyProtection="1">
      <alignment horizontal="center" vertical="center"/>
      <protection hidden="1"/>
    </xf>
    <xf numFmtId="0" fontId="87" fillId="3" borderId="18" xfId="0" applyFont="1" applyFill="1" applyBorder="1" applyAlignment="1" applyProtection="1">
      <alignment horizontal="center" vertical="center"/>
      <protection hidden="1"/>
    </xf>
    <xf numFmtId="0" fontId="86" fillId="3" borderId="41" xfId="0" applyFont="1" applyFill="1" applyBorder="1" applyAlignment="1" applyProtection="1">
      <alignment horizontal="center" vertical="center" wrapText="1"/>
      <protection hidden="1"/>
    </xf>
    <xf numFmtId="0" fontId="86" fillId="3" borderId="20" xfId="0" applyFont="1" applyFill="1" applyBorder="1" applyAlignment="1" applyProtection="1">
      <alignment horizontal="center" vertical="center" wrapText="1"/>
      <protection hidden="1"/>
    </xf>
    <xf numFmtId="0" fontId="86" fillId="3" borderId="1" xfId="0" applyFont="1" applyFill="1" applyBorder="1" applyAlignment="1" applyProtection="1">
      <alignment horizontal="center" vertical="center" wrapText="1"/>
      <protection hidden="1"/>
    </xf>
    <xf numFmtId="0" fontId="86" fillId="3" borderId="19" xfId="0" applyFont="1" applyFill="1" applyBorder="1" applyAlignment="1" applyProtection="1">
      <alignment horizontal="center" vertical="center" wrapText="1"/>
      <protection hidden="1"/>
    </xf>
    <xf numFmtId="0" fontId="86" fillId="3" borderId="15" xfId="0" applyFont="1" applyFill="1" applyBorder="1" applyAlignment="1" applyProtection="1">
      <alignment horizontal="center" vertical="center" wrapText="1"/>
      <protection hidden="1"/>
    </xf>
    <xf numFmtId="0" fontId="87" fillId="5" borderId="14" xfId="0" applyFont="1" applyFill="1" applyBorder="1" applyAlignment="1" applyProtection="1">
      <alignment horizontal="center" vertical="center"/>
      <protection hidden="1"/>
    </xf>
    <xf numFmtId="0" fontId="86" fillId="5" borderId="14" xfId="0" applyFont="1" applyFill="1" applyBorder="1" applyAlignment="1" applyProtection="1">
      <alignment horizontal="center" vertical="center"/>
      <protection hidden="1"/>
    </xf>
    <xf numFmtId="0" fontId="87" fillId="5" borderId="19" xfId="0" applyFont="1" applyFill="1" applyBorder="1" applyAlignment="1" applyProtection="1">
      <alignment horizontal="center" vertical="center"/>
      <protection hidden="1"/>
    </xf>
    <xf numFmtId="0" fontId="87" fillId="5" borderId="18" xfId="0" applyFont="1" applyFill="1" applyBorder="1" applyAlignment="1" applyProtection="1">
      <alignment horizontal="center" vertical="center"/>
      <protection hidden="1"/>
    </xf>
    <xf numFmtId="0" fontId="91" fillId="5" borderId="14" xfId="0" applyFont="1" applyFill="1" applyBorder="1" applyAlignment="1" applyProtection="1">
      <alignment horizontal="center" vertical="center" wrapText="1"/>
      <protection hidden="1"/>
    </xf>
    <xf numFmtId="0" fontId="86" fillId="4" borderId="17" xfId="0" applyFont="1" applyFill="1" applyBorder="1" applyAlignment="1" applyProtection="1">
      <alignment horizontal="center" vertical="center"/>
      <protection hidden="1"/>
    </xf>
    <xf numFmtId="0" fontId="86" fillId="4" borderId="18" xfId="0" applyFont="1" applyFill="1" applyBorder="1" applyAlignment="1" applyProtection="1">
      <alignment horizontal="center" vertical="center"/>
      <protection hidden="1"/>
    </xf>
    <xf numFmtId="0" fontId="86" fillId="3" borderId="18" xfId="0" applyFont="1" applyFill="1" applyBorder="1" applyAlignment="1" applyProtection="1">
      <alignment horizontal="center" vertical="center" wrapText="1"/>
      <protection hidden="1"/>
    </xf>
    <xf numFmtId="0" fontId="91" fillId="3" borderId="15" xfId="0" applyFont="1" applyFill="1" applyBorder="1" applyAlignment="1" applyProtection="1">
      <alignment horizontal="center" vertical="center" wrapText="1"/>
      <protection hidden="1"/>
    </xf>
    <xf numFmtId="0" fontId="92" fillId="0" borderId="14" xfId="0" applyFont="1" applyBorder="1" applyAlignment="1" applyProtection="1">
      <alignment horizontal="center" vertical="center" wrapText="1"/>
      <protection hidden="1"/>
    </xf>
    <xf numFmtId="0" fontId="92" fillId="4" borderId="14" xfId="0" applyFont="1" applyFill="1" applyBorder="1" applyAlignment="1" applyProtection="1">
      <alignment horizontal="center" vertical="center" wrapText="1"/>
      <protection hidden="1"/>
    </xf>
    <xf numFmtId="0" fontId="91" fillId="4" borderId="14" xfId="0" applyFont="1" applyFill="1" applyBorder="1" applyAlignment="1" applyProtection="1">
      <alignment horizontal="center" vertical="center" wrapText="1"/>
      <protection hidden="1"/>
    </xf>
    <xf numFmtId="0" fontId="91" fillId="4" borderId="19" xfId="0" applyFont="1" applyFill="1" applyBorder="1" applyAlignment="1" applyProtection="1">
      <alignment horizontal="center" vertical="center" wrapText="1"/>
      <protection hidden="1"/>
    </xf>
    <xf numFmtId="0" fontId="91" fillId="4" borderId="18" xfId="0" applyFont="1" applyFill="1" applyBorder="1" applyAlignment="1" applyProtection="1">
      <alignment horizontal="center" vertical="center" wrapText="1"/>
      <protection hidden="1"/>
    </xf>
    <xf numFmtId="1" fontId="86" fillId="3" borderId="17" xfId="0" applyNumberFormat="1" applyFont="1" applyFill="1" applyBorder="1" applyAlignment="1" applyProtection="1">
      <alignment horizontal="center" vertical="center"/>
      <protection hidden="1"/>
    </xf>
    <xf numFmtId="1" fontId="86" fillId="3" borderId="18" xfId="0" applyNumberFormat="1" applyFont="1" applyFill="1" applyBorder="1" applyAlignment="1" applyProtection="1">
      <alignment horizontal="center" vertical="center"/>
      <protection hidden="1"/>
    </xf>
    <xf numFmtId="1" fontId="86" fillId="4" borderId="17" xfId="0" applyNumberFormat="1" applyFont="1" applyFill="1" applyBorder="1" applyAlignment="1" applyProtection="1">
      <alignment horizontal="center" vertical="center"/>
      <protection hidden="1"/>
    </xf>
    <xf numFmtId="1" fontId="86" fillId="4" borderId="18" xfId="0" applyNumberFormat="1" applyFont="1" applyFill="1" applyBorder="1" applyAlignment="1" applyProtection="1">
      <alignment horizontal="center" vertical="center"/>
      <protection hidden="1"/>
    </xf>
    <xf numFmtId="0" fontId="91" fillId="3" borderId="19" xfId="0" applyFont="1" applyFill="1" applyBorder="1" applyAlignment="1" applyProtection="1">
      <alignment horizontal="left" vertical="center" wrapText="1"/>
      <protection hidden="1"/>
    </xf>
    <xf numFmtId="0" fontId="91" fillId="3" borderId="18" xfId="0" applyFont="1" applyFill="1" applyBorder="1" applyAlignment="1" applyProtection="1">
      <alignment horizontal="left" vertical="center" wrapText="1"/>
      <protection hidden="1"/>
    </xf>
    <xf numFmtId="1" fontId="86" fillId="4" borderId="14" xfId="0" applyNumberFormat="1" applyFont="1" applyFill="1" applyBorder="1" applyAlignment="1" applyProtection="1">
      <alignment horizontal="center" vertical="center"/>
      <protection hidden="1"/>
    </xf>
    <xf numFmtId="0" fontId="91" fillId="3" borderId="14" xfId="0" applyFont="1" applyFill="1" applyBorder="1" applyAlignment="1" applyProtection="1">
      <alignment vertical="center" wrapText="1"/>
      <protection hidden="1"/>
    </xf>
    <xf numFmtId="0" fontId="92" fillId="0" borderId="19" xfId="0" applyFont="1" applyBorder="1" applyAlignment="1" applyProtection="1">
      <alignment horizontal="left" vertical="center" wrapText="1"/>
      <protection hidden="1"/>
    </xf>
    <xf numFmtId="0" fontId="92" fillId="0" borderId="18" xfId="0" applyFont="1" applyBorder="1" applyAlignment="1" applyProtection="1">
      <alignment horizontal="left" vertical="center" wrapText="1"/>
      <protection hidden="1"/>
    </xf>
    <xf numFmtId="0" fontId="86" fillId="5" borderId="19" xfId="0" applyFont="1" applyFill="1" applyBorder="1" applyAlignment="1" applyProtection="1">
      <alignment horizontal="center" vertical="center"/>
      <protection hidden="1"/>
    </xf>
    <xf numFmtId="0" fontId="86" fillId="5" borderId="18" xfId="0" applyFont="1" applyFill="1" applyBorder="1" applyAlignment="1" applyProtection="1">
      <alignment horizontal="center" vertical="center"/>
      <protection hidden="1"/>
    </xf>
    <xf numFmtId="0" fontId="86" fillId="15" borderId="17" xfId="0" applyFont="1" applyFill="1" applyBorder="1" applyAlignment="1" applyProtection="1">
      <alignment horizontal="center" vertical="center"/>
      <protection hidden="1"/>
    </xf>
    <xf numFmtId="0" fontId="86" fillId="15" borderId="18" xfId="0" applyFont="1" applyFill="1" applyBorder="1" applyAlignment="1" applyProtection="1">
      <alignment horizontal="center" vertical="center"/>
      <protection hidden="1"/>
    </xf>
    <xf numFmtId="0" fontId="91" fillId="0" borderId="19" xfId="0" applyFont="1" applyBorder="1" applyAlignment="1" applyProtection="1">
      <alignment horizontal="left" vertical="center" wrapText="1"/>
      <protection hidden="1"/>
    </xf>
    <xf numFmtId="0" fontId="91" fillId="0" borderId="18" xfId="0" applyFont="1" applyBorder="1" applyAlignment="1" applyProtection="1">
      <alignment horizontal="left" vertical="center" wrapText="1"/>
      <protection hidden="1"/>
    </xf>
    <xf numFmtId="0" fontId="91" fillId="0" borderId="15" xfId="0" applyFont="1" applyBorder="1" applyAlignment="1" applyProtection="1">
      <alignment horizontal="left" vertical="center" wrapText="1"/>
      <protection hidden="1"/>
    </xf>
    <xf numFmtId="0" fontId="86" fillId="4" borderId="14" xfId="0" applyFont="1" applyFill="1" applyBorder="1" applyAlignment="1" applyProtection="1">
      <alignment horizontal="center" vertical="center"/>
      <protection hidden="1"/>
    </xf>
    <xf numFmtId="0" fontId="91" fillId="24" borderId="14" xfId="0" applyFont="1" applyFill="1" applyBorder="1" applyAlignment="1" applyProtection="1">
      <alignment horizontal="center" vertical="center" wrapText="1"/>
      <protection hidden="1"/>
    </xf>
    <xf numFmtId="0" fontId="91" fillId="5" borderId="19" xfId="0" applyFont="1" applyFill="1" applyBorder="1" applyAlignment="1" applyProtection="1">
      <alignment horizontal="center" vertical="center" wrapText="1"/>
      <protection hidden="1"/>
    </xf>
    <xf numFmtId="0" fontId="91" fillId="5" borderId="18" xfId="0" applyFont="1" applyFill="1" applyBorder="1" applyAlignment="1" applyProtection="1">
      <alignment horizontal="center" vertical="center" wrapText="1"/>
      <protection hidden="1"/>
    </xf>
    <xf numFmtId="0" fontId="92" fillId="3" borderId="14" xfId="0" applyFont="1" applyFill="1" applyBorder="1" applyAlignment="1" applyProtection="1">
      <alignment horizontal="left" vertical="center" wrapText="1"/>
      <protection hidden="1"/>
    </xf>
    <xf numFmtId="0" fontId="92" fillId="4" borderId="41" xfId="0" applyFont="1" applyFill="1" applyBorder="1" applyAlignment="1" applyProtection="1">
      <alignment horizontal="center" vertical="center" wrapText="1"/>
      <protection hidden="1"/>
    </xf>
    <xf numFmtId="0" fontId="91" fillId="12" borderId="14" xfId="0" applyFont="1" applyFill="1" applyBorder="1" applyAlignment="1" applyProtection="1">
      <alignment horizontal="center" vertical="center" wrapText="1"/>
      <protection hidden="1"/>
    </xf>
    <xf numFmtId="0" fontId="87" fillId="5" borderId="15" xfId="0" applyFont="1" applyFill="1" applyBorder="1" applyAlignment="1" applyProtection="1">
      <alignment horizontal="center" vertical="center"/>
      <protection hidden="1"/>
    </xf>
    <xf numFmtId="0" fontId="78" fillId="21" borderId="37" xfId="0" applyFont="1" applyFill="1" applyBorder="1" applyAlignment="1">
      <alignment horizontal="center" vertical="center" wrapText="1"/>
    </xf>
    <xf numFmtId="0" fontId="78" fillId="21" borderId="38" xfId="0" applyFont="1" applyFill="1" applyBorder="1" applyAlignment="1">
      <alignment horizontal="center" vertical="center" wrapText="1"/>
    </xf>
    <xf numFmtId="0" fontId="84" fillId="6" borderId="39" xfId="0" applyFont="1" applyFill="1" applyBorder="1" applyAlignment="1">
      <alignment horizontal="left" vertical="center" wrapText="1"/>
    </xf>
    <xf numFmtId="0" fontId="82" fillId="22" borderId="33" xfId="0" applyFont="1" applyFill="1" applyBorder="1" applyAlignment="1">
      <alignment vertical="center" wrapText="1"/>
    </xf>
    <xf numFmtId="0" fontId="82" fillId="22" borderId="34" xfId="0" applyFont="1" applyFill="1" applyBorder="1" applyAlignment="1">
      <alignment vertical="center" wrapText="1"/>
    </xf>
    <xf numFmtId="0" fontId="82" fillId="22" borderId="31" xfId="0" applyFont="1" applyFill="1" applyBorder="1" applyAlignment="1">
      <alignment vertical="center" wrapText="1"/>
    </xf>
    <xf numFmtId="0" fontId="82" fillId="22" borderId="32" xfId="0" applyFont="1" applyFill="1" applyBorder="1" applyAlignment="1">
      <alignment vertical="center" wrapText="1"/>
    </xf>
    <xf numFmtId="0" fontId="81" fillId="23" borderId="35" xfId="0" applyFont="1" applyFill="1" applyBorder="1" applyAlignment="1">
      <alignment horizontal="center" vertical="center" wrapText="1"/>
    </xf>
    <xf numFmtId="0" fontId="81" fillId="23" borderId="36" xfId="0" applyFont="1" applyFill="1" applyBorder="1" applyAlignment="1">
      <alignment horizontal="center" vertical="center" wrapText="1"/>
    </xf>
    <xf numFmtId="0" fontId="84" fillId="6" borderId="39" xfId="0" applyFont="1" applyFill="1" applyBorder="1" applyAlignment="1">
      <alignment horizontal="center" vertical="center" wrapText="1"/>
    </xf>
  </cellXfs>
  <cellStyles count="336">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xfId="46" builtinId="8" hidden="1"/>
    <cellStyle name="Hipervínculo" xfId="48" builtinId="8" hidden="1"/>
    <cellStyle name="Hipervínculo" xfId="50" builtinId="8" hidden="1"/>
    <cellStyle name="Hipervínculo" xfId="52" builtinId="8" hidden="1"/>
    <cellStyle name="Hipervínculo" xfId="54" builtinId="8" hidden="1"/>
    <cellStyle name="Hipervínculo" xfId="56" builtinId="8" hidden="1"/>
    <cellStyle name="Hipervínculo" xfId="58" builtinId="8" hidden="1"/>
    <cellStyle name="Hipervínculo" xfId="60" builtinId="8" hidden="1"/>
    <cellStyle name="Hipervínculo" xfId="62" builtinId="8" hidden="1"/>
    <cellStyle name="Hipervínculo" xfId="64" builtinId="8" hidden="1"/>
    <cellStyle name="Hipervínculo" xfId="66" builtinId="8" hidden="1"/>
    <cellStyle name="Hipervínculo" xfId="68" builtinId="8" hidden="1"/>
    <cellStyle name="Hipervínculo" xfId="70" builtinId="8" hidden="1"/>
    <cellStyle name="Hipervínculo" xfId="72" builtinId="8" hidden="1"/>
    <cellStyle name="Hipervínculo" xfId="74" builtinId="8" hidden="1"/>
    <cellStyle name="Hipervínculo" xfId="76" builtinId="8" hidden="1"/>
    <cellStyle name="Hipervínculo" xfId="78" builtinId="8" hidden="1"/>
    <cellStyle name="Hipervínculo" xfId="80" builtinId="8" hidden="1"/>
    <cellStyle name="Hipervínculo" xfId="82" builtinId="8" hidden="1"/>
    <cellStyle name="Hipervínculo" xfId="84" builtinId="8" hidden="1"/>
    <cellStyle name="Hipervínculo" xfId="86" builtinId="8" hidden="1"/>
    <cellStyle name="Hipervínculo" xfId="88" builtinId="8" hidden="1"/>
    <cellStyle name="Hipervínculo" xfId="90" builtinId="8" hidden="1"/>
    <cellStyle name="Hipervínculo" xfId="92" builtinId="8" hidden="1"/>
    <cellStyle name="Hipervínculo" xfId="94" builtinId="8" hidden="1"/>
    <cellStyle name="Hipervínculo" xfId="96" builtinId="8" hidden="1"/>
    <cellStyle name="Hipervínculo" xfId="98" builtinId="8" hidden="1"/>
    <cellStyle name="Hipervínculo" xfId="100" builtinId="8" hidden="1"/>
    <cellStyle name="Hipervínculo" xfId="102" builtinId="8" hidden="1"/>
    <cellStyle name="Hipervínculo" xfId="104" builtinId="8" hidden="1"/>
    <cellStyle name="Hipervínculo" xfId="106" builtinId="8" hidden="1"/>
    <cellStyle name="Hipervínculo" xfId="108" builtinId="8" hidden="1"/>
    <cellStyle name="Hipervínculo" xfId="110" builtinId="8" hidden="1"/>
    <cellStyle name="Hipervínculo" xfId="112" builtinId="8" hidden="1"/>
    <cellStyle name="Hipervínculo" xfId="114" builtinId="8" hidden="1"/>
    <cellStyle name="Hipervínculo" xfId="116" builtinId="8" hidden="1"/>
    <cellStyle name="Hipervínculo" xfId="118" builtinId="8" hidden="1"/>
    <cellStyle name="Hipervínculo" xfId="120" builtinId="8" hidden="1"/>
    <cellStyle name="Hipervínculo" xfId="122" builtinId="8" hidden="1"/>
    <cellStyle name="Hipervínculo" xfId="124" builtinId="8" hidden="1"/>
    <cellStyle name="Hipervínculo" xfId="126" builtinId="8" hidden="1"/>
    <cellStyle name="Hipervínculo" xfId="128" builtinId="8" hidden="1"/>
    <cellStyle name="Hipervínculo" xfId="130" builtinId="8" hidden="1"/>
    <cellStyle name="Hipervínculo" xfId="132" builtinId="8" hidden="1"/>
    <cellStyle name="Hipervínculo" xfId="134" builtinId="8" hidden="1"/>
    <cellStyle name="Hipervínculo" xfId="136" builtinId="8" hidden="1"/>
    <cellStyle name="Hipervínculo" xfId="138" builtinId="8" hidden="1"/>
    <cellStyle name="Hipervínculo" xfId="140" builtinId="8" hidden="1"/>
    <cellStyle name="Hipervínculo" xfId="142" builtinId="8" hidden="1"/>
    <cellStyle name="Hipervínculo" xfId="144" builtinId="8" hidden="1"/>
    <cellStyle name="Hipervínculo" xfId="146" builtinId="8" hidden="1"/>
    <cellStyle name="Hipervínculo" xfId="148" builtinId="8" hidden="1"/>
    <cellStyle name="Hipervínculo" xfId="150" builtinId="8" hidden="1"/>
    <cellStyle name="Hipervínculo" xfId="152" builtinId="8" hidden="1"/>
    <cellStyle name="Hipervínculo" xfId="154" builtinId="8" hidden="1"/>
    <cellStyle name="Hipervínculo" xfId="156" builtinId="8" hidden="1"/>
    <cellStyle name="Hipervínculo" xfId="158" builtinId="8" hidden="1"/>
    <cellStyle name="Hipervínculo" xfId="160" builtinId="8" hidden="1"/>
    <cellStyle name="Hipervínculo" xfId="162" builtinId="8" hidden="1"/>
    <cellStyle name="Hipervínculo" xfId="164" builtinId="8" hidden="1"/>
    <cellStyle name="Hipervínculo" xfId="166" builtinId="8" hidden="1"/>
    <cellStyle name="Hipervínculo" xfId="168" builtinId="8" hidden="1"/>
    <cellStyle name="Hipervínculo" xfId="170" builtinId="8" hidden="1"/>
    <cellStyle name="Hipervínculo" xfId="172" builtinId="8" hidden="1"/>
    <cellStyle name="Hipervínculo" xfId="174" builtinId="8" hidden="1"/>
    <cellStyle name="Hipervínculo" xfId="176" builtinId="8" hidden="1"/>
    <cellStyle name="Hipervínculo" xfId="178" builtinId="8" hidden="1"/>
    <cellStyle name="Hipervínculo" xfId="180" builtinId="8" hidden="1"/>
    <cellStyle name="Hipervínculo" xfId="182" builtinId="8" hidden="1"/>
    <cellStyle name="Hipervínculo" xfId="184" builtinId="8" hidden="1"/>
    <cellStyle name="Hipervínculo" xfId="186" builtinId="8" hidden="1"/>
    <cellStyle name="Hipervínculo" xfId="188" builtinId="8" hidden="1"/>
    <cellStyle name="Hipervínculo" xfId="190" builtinId="8" hidden="1"/>
    <cellStyle name="Hipervínculo" xfId="192" builtinId="8" hidden="1"/>
    <cellStyle name="Hipervínculo" xfId="194" builtinId="8" hidden="1"/>
    <cellStyle name="Hipervínculo" xfId="196" builtinId="8" hidden="1"/>
    <cellStyle name="Hipervínculo" xfId="198" builtinId="8" hidden="1"/>
    <cellStyle name="Hipervínculo" xfId="200" builtinId="8" hidden="1"/>
    <cellStyle name="Hipervínculo" xfId="202" builtinId="8" hidden="1"/>
    <cellStyle name="Hipervínculo" xfId="204" builtinId="8" hidden="1"/>
    <cellStyle name="Hipervínculo" xfId="206" builtinId="8" hidden="1"/>
    <cellStyle name="Hipervínculo" xfId="208" builtinId="8" hidden="1"/>
    <cellStyle name="Hipervínculo" xfId="210" builtinId="8" hidden="1"/>
    <cellStyle name="Hipervínculo" xfId="212" builtinId="8" hidden="1"/>
    <cellStyle name="Hipervínculo" xfId="214" builtinId="8" hidden="1"/>
    <cellStyle name="Hipervínculo" xfId="216" builtinId="8" hidden="1"/>
    <cellStyle name="Hipervínculo" xfId="218" builtinId="8" hidden="1"/>
    <cellStyle name="Hipervínculo" xfId="220" builtinId="8" hidden="1"/>
    <cellStyle name="Hipervínculo" xfId="222" builtinId="8" hidden="1"/>
    <cellStyle name="Hipervínculo" xfId="224" builtinId="8" hidden="1"/>
    <cellStyle name="Hipervínculo" xfId="226" builtinId="8" hidden="1"/>
    <cellStyle name="Hipervínculo" xfId="228" builtinId="8" hidden="1"/>
    <cellStyle name="Hipervínculo" xfId="230" builtinId="8" hidden="1"/>
    <cellStyle name="Hipervínculo" xfId="232" builtinId="8" hidden="1"/>
    <cellStyle name="Hipervínculo" xfId="234" builtinId="8" hidden="1"/>
    <cellStyle name="Hipervínculo" xfId="236" builtinId="8" hidden="1"/>
    <cellStyle name="Hipervínculo" xfId="238" builtinId="8" hidden="1"/>
    <cellStyle name="Hipervínculo" xfId="240" builtinId="8" hidden="1"/>
    <cellStyle name="Hipervínculo" xfId="242" builtinId="8" hidden="1"/>
    <cellStyle name="Hipervínculo" xfId="244" builtinId="8" hidden="1"/>
    <cellStyle name="Hipervínculo" xfId="246" builtinId="8" hidden="1"/>
    <cellStyle name="Hipervínculo" xfId="248" builtinId="8" hidden="1"/>
    <cellStyle name="Hipervínculo" xfId="250" builtinId="8" hidden="1"/>
    <cellStyle name="Hipervínculo" xfId="252" builtinId="8" hidden="1"/>
    <cellStyle name="Hipervínculo" xfId="254" builtinId="8" hidden="1"/>
    <cellStyle name="Hipervínculo" xfId="256" builtinId="8" hidden="1"/>
    <cellStyle name="Hipervínculo" xfId="258" builtinId="8" hidden="1"/>
    <cellStyle name="Hipervínculo" xfId="260" builtinId="8" hidden="1"/>
    <cellStyle name="Hipervínculo" xfId="262" builtinId="8" hidden="1"/>
    <cellStyle name="Hipervínculo" xfId="264" builtinId="8" hidden="1"/>
    <cellStyle name="Hipervínculo" xfId="266" builtinId="8" hidden="1"/>
    <cellStyle name="Hipervínculo" xfId="268" builtinId="8" hidden="1"/>
    <cellStyle name="Hipervínculo" xfId="270" builtinId="8" hidden="1"/>
    <cellStyle name="Hipervínculo" xfId="272" builtinId="8" hidden="1"/>
    <cellStyle name="Hipervínculo" xfId="274" builtinId="8" hidden="1"/>
    <cellStyle name="Hipervínculo" xfId="276" builtinId="8" hidden="1"/>
    <cellStyle name="Hipervínculo" xfId="278" builtinId="8" hidden="1"/>
    <cellStyle name="Hipervínculo" xfId="280" builtinId="8" hidden="1"/>
    <cellStyle name="Hipervínculo" xfId="282" builtinId="8" hidden="1"/>
    <cellStyle name="Hipervínculo" xfId="284" builtinId="8" hidden="1"/>
    <cellStyle name="Hipervínculo" xfId="286" builtinId="8" hidden="1"/>
    <cellStyle name="Hipervínculo" xfId="288" builtinId="8" hidden="1"/>
    <cellStyle name="Hipervínculo" xfId="290" builtinId="8" hidden="1"/>
    <cellStyle name="Hipervínculo" xfId="292" builtinId="8" hidden="1"/>
    <cellStyle name="Hipervínculo" xfId="294" builtinId="8" hidden="1"/>
    <cellStyle name="Hipervínculo" xfId="296" builtinId="8" hidden="1"/>
    <cellStyle name="Hipervínculo" xfId="298" builtinId="8" hidden="1"/>
    <cellStyle name="Hipervínculo" xfId="300" builtinId="8" hidden="1"/>
    <cellStyle name="Hipervínculo" xfId="302" builtinId="8" hidden="1"/>
    <cellStyle name="Hipervínculo" xfId="304" builtinId="8" hidden="1"/>
    <cellStyle name="Hipervínculo" xfId="306" builtinId="8" hidden="1"/>
    <cellStyle name="Hipervínculo" xfId="308" builtinId="8" hidden="1"/>
    <cellStyle name="Hipervínculo" xfId="310" builtinId="8" hidden="1"/>
    <cellStyle name="Hipervínculo" xfId="312" builtinId="8" hidden="1"/>
    <cellStyle name="Hipervínculo" xfId="314" builtinId="8" hidden="1"/>
    <cellStyle name="Hipervínculo" xfId="316" builtinId="8" hidden="1"/>
    <cellStyle name="Hipervínculo" xfId="318" builtinId="8" hidden="1"/>
    <cellStyle name="Hipervínculo" xfId="320" builtinId="8" hidden="1"/>
    <cellStyle name="Hipervínculo" xfId="322" builtinId="8" hidden="1"/>
    <cellStyle name="Hipervínculo" xfId="324" builtinId="8" hidden="1"/>
    <cellStyle name="Hipervínculo" xfId="326"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Hipervínculo visitado" xfId="47" builtinId="9" hidden="1"/>
    <cellStyle name="Hipervínculo visitado" xfId="49" builtinId="9" hidden="1"/>
    <cellStyle name="Hipervínculo visitado" xfId="51" builtinId="9" hidden="1"/>
    <cellStyle name="Hipervínculo visitado" xfId="53" builtinId="9" hidden="1"/>
    <cellStyle name="Hipervínculo visitado" xfId="55" builtinId="9" hidden="1"/>
    <cellStyle name="Hipervínculo visitado" xfId="57" builtinId="9" hidden="1"/>
    <cellStyle name="Hipervínculo visitado" xfId="59" builtinId="9" hidden="1"/>
    <cellStyle name="Hipervínculo visitado" xfId="61" builtinId="9" hidden="1"/>
    <cellStyle name="Hipervínculo visitado" xfId="63" builtinId="9" hidden="1"/>
    <cellStyle name="Hipervínculo visitado" xfId="65" builtinId="9" hidden="1"/>
    <cellStyle name="Hipervínculo visitado" xfId="67" builtinId="9" hidden="1"/>
    <cellStyle name="Hipervínculo visitado" xfId="69" builtinId="9" hidden="1"/>
    <cellStyle name="Hipervínculo visitado" xfId="71" builtinId="9" hidden="1"/>
    <cellStyle name="Hipervínculo visitado" xfId="73" builtinId="9" hidden="1"/>
    <cellStyle name="Hipervínculo visitado" xfId="75" builtinId="9" hidden="1"/>
    <cellStyle name="Hipervínculo visitado" xfId="77" builtinId="9" hidden="1"/>
    <cellStyle name="Hipervínculo visitado" xfId="79" builtinId="9" hidden="1"/>
    <cellStyle name="Hipervínculo visitado" xfId="81" builtinId="9" hidden="1"/>
    <cellStyle name="Hipervínculo visitado" xfId="83" builtinId="9" hidden="1"/>
    <cellStyle name="Hipervínculo visitado" xfId="85" builtinId="9" hidden="1"/>
    <cellStyle name="Hipervínculo visitado" xfId="87" builtinId="9" hidden="1"/>
    <cellStyle name="Hipervínculo visitado" xfId="89" builtinId="9" hidden="1"/>
    <cellStyle name="Hipervínculo visitado" xfId="91" builtinId="9" hidden="1"/>
    <cellStyle name="Hipervínculo visitado" xfId="93" builtinId="9" hidden="1"/>
    <cellStyle name="Hipervínculo visitado" xfId="95" builtinId="9" hidden="1"/>
    <cellStyle name="Hipervínculo visitado" xfId="97" builtinId="9" hidden="1"/>
    <cellStyle name="Hipervínculo visitado" xfId="99" builtinId="9" hidden="1"/>
    <cellStyle name="Hipervínculo visitado" xfId="101" builtinId="9" hidden="1"/>
    <cellStyle name="Hipervínculo visitado" xfId="103" builtinId="9" hidden="1"/>
    <cellStyle name="Hipervínculo visitado" xfId="105" builtinId="9" hidden="1"/>
    <cellStyle name="Hipervínculo visitado" xfId="107" builtinId="9" hidden="1"/>
    <cellStyle name="Hipervínculo visitado" xfId="109" builtinId="9" hidden="1"/>
    <cellStyle name="Hipervínculo visitado" xfId="111" builtinId="9" hidden="1"/>
    <cellStyle name="Hipervínculo visitado" xfId="113" builtinId="9" hidden="1"/>
    <cellStyle name="Hipervínculo visitado" xfId="115" builtinId="9" hidden="1"/>
    <cellStyle name="Hipervínculo visitado" xfId="117" builtinId="9" hidden="1"/>
    <cellStyle name="Hipervínculo visitado" xfId="119" builtinId="9" hidden="1"/>
    <cellStyle name="Hipervínculo visitado" xfId="121" builtinId="9" hidden="1"/>
    <cellStyle name="Hipervínculo visitado" xfId="123" builtinId="9" hidden="1"/>
    <cellStyle name="Hipervínculo visitado" xfId="125" builtinId="9" hidden="1"/>
    <cellStyle name="Hipervínculo visitado" xfId="127" builtinId="9" hidden="1"/>
    <cellStyle name="Hipervínculo visitado" xfId="129" builtinId="9" hidden="1"/>
    <cellStyle name="Hipervínculo visitado" xfId="131" builtinId="9" hidden="1"/>
    <cellStyle name="Hipervínculo visitado" xfId="133" builtinId="9" hidden="1"/>
    <cellStyle name="Hipervínculo visitado" xfId="135" builtinId="9" hidden="1"/>
    <cellStyle name="Hipervínculo visitado" xfId="137" builtinId="9" hidden="1"/>
    <cellStyle name="Hipervínculo visitado" xfId="139" builtinId="9" hidden="1"/>
    <cellStyle name="Hipervínculo visitado" xfId="141" builtinId="9" hidden="1"/>
    <cellStyle name="Hipervínculo visitado" xfId="143" builtinId="9" hidden="1"/>
    <cellStyle name="Hipervínculo visitado" xfId="145" builtinId="9" hidden="1"/>
    <cellStyle name="Hipervínculo visitado" xfId="147" builtinId="9" hidden="1"/>
    <cellStyle name="Hipervínculo visitado" xfId="149" builtinId="9" hidden="1"/>
    <cellStyle name="Hipervínculo visitado" xfId="151" builtinId="9" hidden="1"/>
    <cellStyle name="Hipervínculo visitado" xfId="153" builtinId="9" hidden="1"/>
    <cellStyle name="Hipervínculo visitado" xfId="155" builtinId="9" hidden="1"/>
    <cellStyle name="Hipervínculo visitado" xfId="157" builtinId="9" hidden="1"/>
    <cellStyle name="Hipervínculo visitado" xfId="159" builtinId="9" hidden="1"/>
    <cellStyle name="Hipervínculo visitado" xfId="161" builtinId="9" hidden="1"/>
    <cellStyle name="Hipervínculo visitado" xfId="163" builtinId="9" hidden="1"/>
    <cellStyle name="Hipervínculo visitado" xfId="165" builtinId="9" hidden="1"/>
    <cellStyle name="Hipervínculo visitado" xfId="167" builtinId="9" hidden="1"/>
    <cellStyle name="Hipervínculo visitado" xfId="169" builtinId="9" hidden="1"/>
    <cellStyle name="Hipervínculo visitado" xfId="171" builtinId="9" hidden="1"/>
    <cellStyle name="Hipervínculo visitado" xfId="173" builtinId="9" hidden="1"/>
    <cellStyle name="Hipervínculo visitado" xfId="175" builtinId="9" hidden="1"/>
    <cellStyle name="Hipervínculo visitado" xfId="177" builtinId="9" hidden="1"/>
    <cellStyle name="Hipervínculo visitado" xfId="179" builtinId="9" hidden="1"/>
    <cellStyle name="Hipervínculo visitado" xfId="181" builtinId="9" hidden="1"/>
    <cellStyle name="Hipervínculo visitado" xfId="183" builtinId="9" hidden="1"/>
    <cellStyle name="Hipervínculo visitado" xfId="185" builtinId="9" hidden="1"/>
    <cellStyle name="Hipervínculo visitado" xfId="187" builtinId="9" hidden="1"/>
    <cellStyle name="Hipervínculo visitado" xfId="189" builtinId="9" hidden="1"/>
    <cellStyle name="Hipervínculo visitado" xfId="191" builtinId="9" hidden="1"/>
    <cellStyle name="Hipervínculo visitado" xfId="193" builtinId="9" hidden="1"/>
    <cellStyle name="Hipervínculo visitado" xfId="195" builtinId="9" hidden="1"/>
    <cellStyle name="Hipervínculo visitado" xfId="197" builtinId="9" hidden="1"/>
    <cellStyle name="Hipervínculo visitado" xfId="199" builtinId="9" hidden="1"/>
    <cellStyle name="Hipervínculo visitado" xfId="201" builtinId="9" hidden="1"/>
    <cellStyle name="Hipervínculo visitado" xfId="203" builtinId="9" hidden="1"/>
    <cellStyle name="Hipervínculo visitado" xfId="205" builtinId="9" hidden="1"/>
    <cellStyle name="Hipervínculo visitado" xfId="207" builtinId="9" hidden="1"/>
    <cellStyle name="Hipervínculo visitado" xfId="209" builtinId="9" hidden="1"/>
    <cellStyle name="Hipervínculo visitado" xfId="211" builtinId="9" hidden="1"/>
    <cellStyle name="Hipervínculo visitado" xfId="213" builtinId="9" hidden="1"/>
    <cellStyle name="Hipervínculo visitado" xfId="215" builtinId="9" hidden="1"/>
    <cellStyle name="Hipervínculo visitado" xfId="217" builtinId="9" hidden="1"/>
    <cellStyle name="Hipervínculo visitado" xfId="219" builtinId="9" hidden="1"/>
    <cellStyle name="Hipervínculo visitado" xfId="221" builtinId="9" hidden="1"/>
    <cellStyle name="Hipervínculo visitado" xfId="223" builtinId="9" hidden="1"/>
    <cellStyle name="Hipervínculo visitado" xfId="225" builtinId="9" hidden="1"/>
    <cellStyle name="Hipervínculo visitado" xfId="227" builtinId="9" hidden="1"/>
    <cellStyle name="Hipervínculo visitado" xfId="229" builtinId="9" hidden="1"/>
    <cellStyle name="Hipervínculo visitado" xfId="231" builtinId="9" hidden="1"/>
    <cellStyle name="Hipervínculo visitado" xfId="233" builtinId="9" hidden="1"/>
    <cellStyle name="Hipervínculo visitado" xfId="235" builtinId="9" hidden="1"/>
    <cellStyle name="Hipervínculo visitado" xfId="237" builtinId="9" hidden="1"/>
    <cellStyle name="Hipervínculo visitado" xfId="239" builtinId="9" hidden="1"/>
    <cellStyle name="Hipervínculo visitado" xfId="241" builtinId="9" hidden="1"/>
    <cellStyle name="Hipervínculo visitado" xfId="243" builtinId="9" hidden="1"/>
    <cellStyle name="Hipervínculo visitado" xfId="245" builtinId="9" hidden="1"/>
    <cellStyle name="Hipervínculo visitado" xfId="247" builtinId="9" hidden="1"/>
    <cellStyle name="Hipervínculo visitado" xfId="249" builtinId="9" hidden="1"/>
    <cellStyle name="Hipervínculo visitado" xfId="251" builtinId="9" hidden="1"/>
    <cellStyle name="Hipervínculo visitado" xfId="253" builtinId="9" hidden="1"/>
    <cellStyle name="Hipervínculo visitado" xfId="255" builtinId="9" hidden="1"/>
    <cellStyle name="Hipervínculo visitado" xfId="257" builtinId="9" hidden="1"/>
    <cellStyle name="Hipervínculo visitado" xfId="259" builtinId="9" hidden="1"/>
    <cellStyle name="Hipervínculo visitado" xfId="261" builtinId="9" hidden="1"/>
    <cellStyle name="Hipervínculo visitado" xfId="263" builtinId="9" hidden="1"/>
    <cellStyle name="Hipervínculo visitado" xfId="265" builtinId="9" hidden="1"/>
    <cellStyle name="Hipervínculo visitado" xfId="267" builtinId="9" hidden="1"/>
    <cellStyle name="Hipervínculo visitado" xfId="269" builtinId="9" hidden="1"/>
    <cellStyle name="Hipervínculo visitado" xfId="271" builtinId="9" hidden="1"/>
    <cellStyle name="Hipervínculo visitado" xfId="273" builtinId="9" hidden="1"/>
    <cellStyle name="Hipervínculo visitado" xfId="275" builtinId="9" hidden="1"/>
    <cellStyle name="Hipervínculo visitado" xfId="277" builtinId="9" hidden="1"/>
    <cellStyle name="Hipervínculo visitado" xfId="279" builtinId="9" hidden="1"/>
    <cellStyle name="Hipervínculo visitado" xfId="281" builtinId="9" hidden="1"/>
    <cellStyle name="Hipervínculo visitado" xfId="283" builtinId="9" hidden="1"/>
    <cellStyle name="Hipervínculo visitado" xfId="285" builtinId="9" hidden="1"/>
    <cellStyle name="Hipervínculo visitado" xfId="287" builtinId="9" hidden="1"/>
    <cellStyle name="Hipervínculo visitado" xfId="289" builtinId="9" hidden="1"/>
    <cellStyle name="Hipervínculo visitado" xfId="291" builtinId="9" hidden="1"/>
    <cellStyle name="Hipervínculo visitado" xfId="293" builtinId="9" hidden="1"/>
    <cellStyle name="Hipervínculo visitado" xfId="295" builtinId="9" hidden="1"/>
    <cellStyle name="Hipervínculo visitado" xfId="297" builtinId="9" hidden="1"/>
    <cellStyle name="Hipervínculo visitado" xfId="299" builtinId="9" hidden="1"/>
    <cellStyle name="Hipervínculo visitado" xfId="301" builtinId="9" hidden="1"/>
    <cellStyle name="Hipervínculo visitado" xfId="303" builtinId="9" hidden="1"/>
    <cellStyle name="Hipervínculo visitado" xfId="305" builtinId="9" hidden="1"/>
    <cellStyle name="Hipervínculo visitado" xfId="307" builtinId="9" hidden="1"/>
    <cellStyle name="Hipervínculo visitado" xfId="309" builtinId="9" hidden="1"/>
    <cellStyle name="Hipervínculo visitado" xfId="311" builtinId="9" hidden="1"/>
    <cellStyle name="Hipervínculo visitado" xfId="313" builtinId="9" hidden="1"/>
    <cellStyle name="Hipervínculo visitado" xfId="315" builtinId="9" hidden="1"/>
    <cellStyle name="Hipervínculo visitado" xfId="317" builtinId="9" hidden="1"/>
    <cellStyle name="Hipervínculo visitado" xfId="319" builtinId="9" hidden="1"/>
    <cellStyle name="Hipervínculo visitado" xfId="321" builtinId="9" hidden="1"/>
    <cellStyle name="Hipervínculo visitado" xfId="323" builtinId="9" hidden="1"/>
    <cellStyle name="Hipervínculo visitado" xfId="325" builtinId="9" hidden="1"/>
    <cellStyle name="Hipervínculo visitado" xfId="327" builtinId="9" hidden="1"/>
    <cellStyle name="Moneda" xfId="332" builtinId="4"/>
    <cellStyle name="Normal" xfId="0" builtinId="0"/>
    <cellStyle name="Normal 2" xfId="23" xr:uid="{00000000-0005-0000-0000-000048010000}"/>
    <cellStyle name="Normal 2 2" xfId="329" xr:uid="{00000000-0005-0000-0000-000049010000}"/>
    <cellStyle name="Normal 2 3" xfId="331" xr:uid="{00000000-0005-0000-0000-00004A010000}"/>
    <cellStyle name="Normal 2 4" xfId="333" xr:uid="{00000000-0005-0000-0000-00004B010000}"/>
    <cellStyle name="Normal 3" xfId="328" xr:uid="{00000000-0005-0000-0000-00004C010000}"/>
    <cellStyle name="Normal 3 2" xfId="330" xr:uid="{00000000-0005-0000-0000-00004D010000}"/>
    <cellStyle name="Normal 4" xfId="334" xr:uid="{00000000-0005-0000-0000-00004E010000}"/>
    <cellStyle name="Normal 5" xfId="335" xr:uid="{00000000-0005-0000-0000-00004F010000}"/>
  </cellStyles>
  <dxfs count="92">
    <dxf>
      <font>
        <color auto="1"/>
      </font>
      <fill>
        <patternFill patternType="solid">
          <fgColor indexed="64"/>
          <bgColor rgb="FFFF6600"/>
        </patternFill>
      </fill>
    </dxf>
    <dxf>
      <font>
        <color auto="1"/>
      </font>
      <fill>
        <patternFill patternType="solid">
          <fgColor indexed="64"/>
          <bgColor rgb="FFFFFF00"/>
        </patternFill>
      </fill>
    </dxf>
    <dxf>
      <font>
        <color theme="0"/>
      </font>
      <fill>
        <patternFill patternType="solid">
          <fgColor indexed="64"/>
          <bgColor rgb="FF008000"/>
        </patternFill>
      </fill>
    </dxf>
    <dxf>
      <font>
        <color theme="0"/>
      </font>
      <fill>
        <patternFill patternType="solid">
          <fgColor indexed="64"/>
          <bgColor rgb="FFFF0000"/>
        </patternFill>
      </fill>
    </dxf>
    <dxf>
      <font>
        <color auto="1"/>
      </font>
      <fill>
        <patternFill patternType="solid">
          <fgColor indexed="64"/>
          <bgColor rgb="FFFF6600"/>
        </patternFill>
      </fill>
    </dxf>
    <dxf>
      <font>
        <color theme="0"/>
      </font>
      <fill>
        <patternFill patternType="solid">
          <fgColor indexed="64"/>
          <bgColor rgb="FFFF0000"/>
        </patternFill>
      </fill>
    </dxf>
    <dxf>
      <font>
        <color auto="1"/>
      </font>
      <fill>
        <patternFill patternType="solid">
          <fgColor indexed="64"/>
          <bgColor rgb="FFFFFF00"/>
        </patternFill>
      </fill>
    </dxf>
    <dxf>
      <font>
        <color theme="0"/>
      </font>
      <fill>
        <patternFill patternType="solid">
          <fgColor indexed="64"/>
          <bgColor rgb="FF008000"/>
        </patternFill>
      </fill>
    </dxf>
    <dxf>
      <font>
        <color auto="1"/>
      </font>
      <fill>
        <patternFill patternType="solid">
          <fgColor indexed="64"/>
          <bgColor rgb="FFFF6600"/>
        </patternFill>
      </fill>
    </dxf>
    <dxf>
      <font>
        <color theme="0"/>
      </font>
      <fill>
        <patternFill patternType="solid">
          <fgColor indexed="64"/>
          <bgColor rgb="FF008000"/>
        </patternFill>
      </fill>
    </dxf>
    <dxf>
      <font>
        <color auto="1"/>
      </font>
      <fill>
        <patternFill patternType="solid">
          <fgColor indexed="64"/>
          <bgColor rgb="FFFFFF00"/>
        </patternFill>
      </fill>
    </dxf>
    <dxf>
      <font>
        <color theme="0"/>
      </font>
      <fill>
        <patternFill patternType="solid">
          <fgColor indexed="64"/>
          <bgColor rgb="FFFF0000"/>
        </patternFill>
      </fill>
    </dxf>
    <dxf>
      <font>
        <color auto="1"/>
      </font>
      <fill>
        <patternFill patternType="solid">
          <fgColor indexed="64"/>
          <bgColor rgb="FFFF6600"/>
        </patternFill>
      </fill>
    </dxf>
    <dxf>
      <font>
        <color theme="0"/>
      </font>
      <fill>
        <patternFill patternType="solid">
          <fgColor indexed="64"/>
          <bgColor rgb="FFFF0000"/>
        </patternFill>
      </fill>
    </dxf>
    <dxf>
      <font>
        <color auto="1"/>
      </font>
      <fill>
        <patternFill patternType="solid">
          <fgColor indexed="64"/>
          <bgColor rgb="FFFFFF00"/>
        </patternFill>
      </fill>
    </dxf>
    <dxf>
      <font>
        <color theme="0"/>
      </font>
      <fill>
        <patternFill patternType="solid">
          <fgColor indexed="64"/>
          <bgColor rgb="FF008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FF0000"/>
        </patternFill>
      </fill>
    </dxf>
    <dxf>
      <font>
        <color auto="1"/>
      </font>
      <fill>
        <patternFill patternType="solid">
          <fgColor indexed="64"/>
          <bgColor rgb="FFFF6600"/>
        </patternFill>
      </fill>
    </dxf>
    <dxf>
      <font>
        <color theme="0"/>
      </font>
      <fill>
        <patternFill patternType="solid">
          <fgColor indexed="64"/>
          <bgColor rgb="FF008000"/>
        </patternFill>
      </fill>
    </dxf>
    <dxf>
      <font>
        <color auto="1"/>
      </font>
      <fill>
        <patternFill patternType="solid">
          <fgColor indexed="64"/>
          <bgColor rgb="FFFFFF00"/>
        </patternFill>
      </fill>
    </dxf>
    <dxf>
      <font>
        <color theme="0"/>
      </font>
      <fill>
        <patternFill patternType="solid">
          <fgColor indexed="64"/>
          <bgColor rgb="FFFF0000"/>
        </patternFill>
      </fill>
    </dxf>
    <dxf>
      <font>
        <color auto="1"/>
      </font>
      <fill>
        <patternFill patternType="solid">
          <fgColor indexed="64"/>
          <bgColor rgb="FFFF6600"/>
        </patternFill>
      </fill>
    </dxf>
    <dxf>
      <font>
        <color auto="1"/>
      </font>
      <fill>
        <patternFill patternType="solid">
          <fgColor indexed="64"/>
          <bgColor rgb="FFFFFF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008000"/>
        </patternFill>
      </fill>
    </dxf>
    <dxf>
      <font>
        <color theme="9" tint="-0.499984740745262"/>
      </font>
      <fill>
        <patternFill>
          <bgColor theme="9" tint="-0.24994659260841701"/>
        </patternFill>
      </fill>
    </dxf>
    <dxf>
      <font>
        <color rgb="FF006100"/>
      </font>
      <fill>
        <patternFill>
          <bgColor rgb="FFC6EFCE"/>
        </patternFill>
      </fill>
    </dxf>
    <dxf>
      <font>
        <color rgb="FF9C6500"/>
      </font>
      <fill>
        <patternFill>
          <bgColor rgb="FFFFEB9C"/>
        </patternFill>
      </fill>
    </dxf>
    <dxf>
      <font>
        <color theme="5"/>
      </font>
      <fill>
        <patternFill>
          <bgColor rgb="FFFFC7CE"/>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theme="9" tint="-0.499984740745262"/>
      </font>
      <fill>
        <patternFill>
          <bgColor theme="9" tint="-0.24994659260841701"/>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rgb="FF9C0006"/>
      </font>
      <fill>
        <patternFill>
          <bgColor rgb="FFFFC7CE"/>
        </patternFill>
      </fill>
    </dxf>
    <dxf>
      <font>
        <color theme="9" tint="-0.499984740745262"/>
      </font>
      <fill>
        <patternFill>
          <bgColor theme="9" tint="-0.24994659260841701"/>
        </patternFill>
      </fill>
    </dxf>
    <dxf>
      <font>
        <color rgb="FF9C6500"/>
      </font>
      <fill>
        <patternFill>
          <bgColor rgb="FFFFEB9C"/>
        </patternFill>
      </fill>
    </dxf>
    <dxf>
      <font>
        <color rgb="FF006100"/>
      </font>
      <fill>
        <patternFill>
          <bgColor rgb="FFC6EFCE"/>
        </patternFill>
      </fill>
    </dxf>
    <dxf>
      <font>
        <color theme="0"/>
      </font>
      <fill>
        <patternFill patternType="solid">
          <fgColor indexed="64"/>
          <bgColor rgb="FFFF00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008000"/>
        </patternFill>
      </fill>
    </dxf>
    <dxf>
      <font>
        <color auto="1"/>
      </font>
      <fill>
        <patternFill patternType="solid">
          <fgColor indexed="64"/>
          <bgColor rgb="FFFFFF00"/>
        </patternFill>
      </fill>
    </dxf>
    <dxf>
      <font>
        <color auto="1"/>
      </font>
      <fill>
        <patternFill patternType="solid">
          <fgColor indexed="64"/>
          <bgColor rgb="FFFF6600"/>
        </patternFill>
      </fill>
    </dxf>
    <dxf>
      <font>
        <color theme="0"/>
      </font>
      <fill>
        <patternFill patternType="solid">
          <fgColor indexed="64"/>
          <bgColor rgb="FFFF0000"/>
        </patternFill>
      </fill>
    </dxf>
    <dxf>
      <font>
        <color rgb="FF9C0006"/>
      </font>
      <fill>
        <patternFill>
          <bgColor rgb="FFFFC7CE"/>
        </patternFill>
      </fill>
    </dxf>
    <dxf>
      <font>
        <color theme="9" tint="-0.499984740745262"/>
      </font>
      <fill>
        <patternFill>
          <bgColor theme="9" tint="-0.24994659260841701"/>
        </patternFill>
      </fill>
    </dxf>
    <dxf>
      <font>
        <color rgb="FF9C6500"/>
      </font>
      <fill>
        <patternFill>
          <bgColor rgb="FFFFEB9C"/>
        </patternFill>
      </fill>
    </dxf>
    <dxf>
      <font>
        <color rgb="FF006100"/>
      </font>
      <fill>
        <patternFill>
          <bgColor rgb="FFC6EFCE"/>
        </patternFill>
      </fill>
    </dxf>
    <dxf>
      <font>
        <color theme="0"/>
      </font>
      <fill>
        <patternFill patternType="solid">
          <fgColor indexed="64"/>
          <bgColor rgb="FFFF0000"/>
        </patternFill>
      </fill>
    </dxf>
    <dxf>
      <font>
        <color rgb="FF9C0006"/>
      </font>
      <fill>
        <patternFill>
          <bgColor rgb="FFFFC7CE"/>
        </patternFill>
      </fill>
    </dxf>
    <dxf>
      <font>
        <color theme="9" tint="-0.499984740745262"/>
      </font>
      <fill>
        <patternFill>
          <bgColor theme="9" tint="-0.24994659260841701"/>
        </patternFill>
      </fill>
    </dxf>
    <dxf>
      <font>
        <color rgb="FF9C6500"/>
      </font>
      <fill>
        <patternFill>
          <bgColor rgb="FFFFEB9C"/>
        </patternFill>
      </fill>
    </dxf>
    <dxf>
      <font>
        <color rgb="FF006100"/>
      </font>
      <fill>
        <patternFill>
          <bgColor rgb="FFC6EFCE"/>
        </patternFill>
      </fill>
    </dxf>
  </dxfs>
  <tableStyles count="0" defaultTableStyle="TableStyleMedium9" defaultPivotStyle="PivotStyleMedium4"/>
  <colors>
    <mruColors>
      <color rgb="FFFFFF99"/>
      <color rgb="FFFFFFCC"/>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219075</xdr:colOff>
      <xdr:row>0</xdr:row>
      <xdr:rowOff>152400</xdr:rowOff>
    </xdr:from>
    <xdr:to>
      <xdr:col>8</xdr:col>
      <xdr:colOff>197751</xdr:colOff>
      <xdr:row>15</xdr:row>
      <xdr:rowOff>143292</xdr:rowOff>
    </xdr:to>
    <xdr:pic>
      <xdr:nvPicPr>
        <xdr:cNvPr id="2" name="Imagen 1">
          <a:extLst>
            <a:ext uri="{FF2B5EF4-FFF2-40B4-BE49-F238E27FC236}">
              <a16:creationId xmlns:a16="http://schemas.microsoft.com/office/drawing/2014/main" id="{AA9CAB67-01AC-98AD-AC3E-5F3F6C539821}"/>
            </a:ext>
          </a:extLst>
        </xdr:cNvPr>
        <xdr:cNvPicPr>
          <a:picLocks noChangeAspect="1"/>
        </xdr:cNvPicPr>
      </xdr:nvPicPr>
      <xdr:blipFill>
        <a:blip xmlns:r="http://schemas.openxmlformats.org/officeDocument/2006/relationships" r:embed="rId1"/>
        <a:stretch>
          <a:fillRect/>
        </a:stretch>
      </xdr:blipFill>
      <xdr:spPr>
        <a:xfrm>
          <a:off x="219075" y="152400"/>
          <a:ext cx="6455676" cy="2991267"/>
        </a:xfrm>
        <a:prstGeom prst="rect">
          <a:avLst/>
        </a:prstGeom>
      </xdr:spPr>
    </xdr:pic>
    <xdr:clientData/>
  </xdr:twoCellAnchor>
  <xdr:twoCellAnchor editAs="oneCell">
    <xdr:from>
      <xdr:col>0</xdr:col>
      <xdr:colOff>0</xdr:colOff>
      <xdr:row>16</xdr:row>
      <xdr:rowOff>101600</xdr:rowOff>
    </xdr:from>
    <xdr:to>
      <xdr:col>7</xdr:col>
      <xdr:colOff>804178</xdr:colOff>
      <xdr:row>28</xdr:row>
      <xdr:rowOff>25724</xdr:rowOff>
    </xdr:to>
    <xdr:pic>
      <xdr:nvPicPr>
        <xdr:cNvPr id="3" name="Imagen 2">
          <a:extLst>
            <a:ext uri="{FF2B5EF4-FFF2-40B4-BE49-F238E27FC236}">
              <a16:creationId xmlns:a16="http://schemas.microsoft.com/office/drawing/2014/main" id="{4DE46EF8-09F0-28B6-3BDF-7C6243D0FF81}"/>
            </a:ext>
          </a:extLst>
        </xdr:cNvPr>
        <xdr:cNvPicPr>
          <a:picLocks noChangeAspect="1"/>
        </xdr:cNvPicPr>
      </xdr:nvPicPr>
      <xdr:blipFill>
        <a:blip xmlns:r="http://schemas.openxmlformats.org/officeDocument/2006/relationships" r:embed="rId2"/>
        <a:stretch>
          <a:fillRect/>
        </a:stretch>
      </xdr:blipFill>
      <xdr:spPr>
        <a:xfrm>
          <a:off x="0" y="3302000"/>
          <a:ext cx="6471553" cy="2324424"/>
        </a:xfrm>
        <a:prstGeom prst="rect">
          <a:avLst/>
        </a:prstGeom>
      </xdr:spPr>
    </xdr:pic>
    <xdr:clientData/>
  </xdr:twoCellAnchor>
  <xdr:twoCellAnchor editAs="oneCell">
    <xdr:from>
      <xdr:col>8</xdr:col>
      <xdr:colOff>244475</xdr:colOff>
      <xdr:row>2</xdr:row>
      <xdr:rowOff>25400</xdr:rowOff>
    </xdr:from>
    <xdr:to>
      <xdr:col>15</xdr:col>
      <xdr:colOff>369108</xdr:colOff>
      <xdr:row>28</xdr:row>
      <xdr:rowOff>191248</xdr:rowOff>
    </xdr:to>
    <xdr:pic>
      <xdr:nvPicPr>
        <xdr:cNvPr id="4" name="Imagen 3">
          <a:extLst>
            <a:ext uri="{FF2B5EF4-FFF2-40B4-BE49-F238E27FC236}">
              <a16:creationId xmlns:a16="http://schemas.microsoft.com/office/drawing/2014/main" id="{5C63E7FA-169B-7246-5A65-324614D60FA3}"/>
            </a:ext>
          </a:extLst>
        </xdr:cNvPr>
        <xdr:cNvPicPr>
          <a:picLocks noChangeAspect="1"/>
        </xdr:cNvPicPr>
      </xdr:nvPicPr>
      <xdr:blipFill>
        <a:blip xmlns:r="http://schemas.openxmlformats.org/officeDocument/2006/relationships" r:embed="rId3"/>
        <a:stretch>
          <a:fillRect/>
        </a:stretch>
      </xdr:blipFill>
      <xdr:spPr>
        <a:xfrm>
          <a:off x="6721475" y="425450"/>
          <a:ext cx="5792008" cy="5366498"/>
        </a:xfrm>
        <a:prstGeom prst="rect">
          <a:avLst/>
        </a:prstGeom>
      </xdr:spPr>
    </xdr:pic>
    <xdr:clientData/>
  </xdr:twoCellAnchor>
  <xdr:twoCellAnchor editAs="oneCell">
    <xdr:from>
      <xdr:col>0</xdr:col>
      <xdr:colOff>444500</xdr:colOff>
      <xdr:row>29</xdr:row>
      <xdr:rowOff>168275</xdr:rowOff>
    </xdr:from>
    <xdr:to>
      <xdr:col>8</xdr:col>
      <xdr:colOff>24296</xdr:colOff>
      <xdr:row>38</xdr:row>
      <xdr:rowOff>73262</xdr:rowOff>
    </xdr:to>
    <xdr:pic>
      <xdr:nvPicPr>
        <xdr:cNvPr id="5" name="Imagen 4">
          <a:extLst>
            <a:ext uri="{FF2B5EF4-FFF2-40B4-BE49-F238E27FC236}">
              <a16:creationId xmlns:a16="http://schemas.microsoft.com/office/drawing/2014/main" id="{E8300D75-981C-356E-BDA3-35011930FD82}"/>
            </a:ext>
          </a:extLst>
        </xdr:cNvPr>
        <xdr:cNvPicPr>
          <a:picLocks noChangeAspect="1"/>
        </xdr:cNvPicPr>
      </xdr:nvPicPr>
      <xdr:blipFill>
        <a:blip xmlns:r="http://schemas.openxmlformats.org/officeDocument/2006/relationships" r:embed="rId4"/>
        <a:stretch>
          <a:fillRect/>
        </a:stretch>
      </xdr:blipFill>
      <xdr:spPr>
        <a:xfrm>
          <a:off x="444500" y="6117737"/>
          <a:ext cx="6301027" cy="1751371"/>
        </a:xfrm>
        <a:prstGeom prst="rect">
          <a:avLst/>
        </a:prstGeom>
      </xdr:spPr>
    </xdr:pic>
    <xdr:clientData/>
  </xdr:twoCellAnchor>
  <xdr:twoCellAnchor editAs="oneCell">
    <xdr:from>
      <xdr:col>0</xdr:col>
      <xdr:colOff>105128</xdr:colOff>
      <xdr:row>38</xdr:row>
      <xdr:rowOff>44070</xdr:rowOff>
    </xdr:from>
    <xdr:to>
      <xdr:col>7</xdr:col>
      <xdr:colOff>774526</xdr:colOff>
      <xdr:row>57</xdr:row>
      <xdr:rowOff>130336</xdr:rowOff>
    </xdr:to>
    <xdr:pic>
      <xdr:nvPicPr>
        <xdr:cNvPr id="6" name="Imagen 5">
          <a:extLst>
            <a:ext uri="{FF2B5EF4-FFF2-40B4-BE49-F238E27FC236}">
              <a16:creationId xmlns:a16="http://schemas.microsoft.com/office/drawing/2014/main" id="{34268FE6-1A4A-A8B3-4A8A-92EBFCB65463}"/>
            </a:ext>
          </a:extLst>
        </xdr:cNvPr>
        <xdr:cNvPicPr>
          <a:picLocks noChangeAspect="1"/>
        </xdr:cNvPicPr>
      </xdr:nvPicPr>
      <xdr:blipFill>
        <a:blip xmlns:r="http://schemas.openxmlformats.org/officeDocument/2006/relationships" r:embed="rId5"/>
        <a:stretch>
          <a:fillRect/>
        </a:stretch>
      </xdr:blipFill>
      <xdr:spPr>
        <a:xfrm>
          <a:off x="105128" y="7561493"/>
          <a:ext cx="6516283" cy="38449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atalia.pelaez\Documents\APLANEACION%202016\A%20SAR%202016\RIESGOS%202017%20-%202018\ENTREGABLES%20X%20PROCESO\Copia%20de%200_RIESGOS%20x%20PROCESO%202018%20MatrizConsolidada_12092017%20OK%20CINTERN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FORMATO 2017"/>
      <sheetName val="COMPARATIVO 2014 - 2017 (2)"/>
      <sheetName val="CONS CORRUPCIÓN"/>
      <sheetName val="CONSOLIDADO"/>
      <sheetName val="COMPARATIVO 2014 - 2017"/>
      <sheetName val="DIR ESTRATEGICO"/>
      <sheetName val="PLANEACIÓN"/>
      <sheetName val="G MEJORA"/>
      <sheetName val="COMUNICACION"/>
      <sheetName val="G COMERCIAL"/>
      <sheetName val="FINANCIERA"/>
      <sheetName val="TALENTO HUMANO"/>
      <sheetName val="G BIENES Y SERV"/>
      <sheetName val="G INFORMACIÓN"/>
      <sheetName val="G JURÍDICA"/>
      <sheetName val="CIDISCIPLINARIO"/>
      <sheetName val="G CONTROL Y EVALUACION"/>
      <sheetName val="INGRESO"/>
      <sheetName val="ATENCION EN SALUD"/>
      <sheetName val="EGRESO"/>
      <sheetName val="G RED SERVICIOS"/>
      <sheetName val="G PARTICIPACION SOCIAL"/>
      <sheetName val="COMPARATIVO 2014 - 2018"/>
      <sheetName val="CONS CORRUPCIÓN 2016_2017"/>
      <sheetName val="DIR ESTRATEGICO OCT2017"/>
      <sheetName val="PLANEACIÓN OCT2017"/>
      <sheetName val="G MEJORA OCT2017"/>
      <sheetName val="COMUNICACION OCT2017"/>
      <sheetName val="G COMERCIAL OCT2017"/>
      <sheetName val="FINANCIERA OCT2017"/>
      <sheetName val="TALENTO HUMANO OCT2017"/>
      <sheetName val="G BIENES Y SERV OCT2017 (2)"/>
      <sheetName val="G INFORMACIÓN NOV2017"/>
      <sheetName val="G JURÍDICA OCT2017"/>
      <sheetName val="CIDISCIPLINARIO OCT2017"/>
      <sheetName val="INGRESO OCT2017"/>
      <sheetName val="ATENCION EN SALUD OCT2017"/>
      <sheetName val="EGRESO OCT2017"/>
      <sheetName val="G RED SERVICIOS PEND"/>
      <sheetName val="G PARTICIPACION SOCIAL OCT2017"/>
      <sheetName val="G CONTROL Y EVALUACION OCT2 (2"/>
      <sheetName val="G CONTROL Y EVALUACION OCT2017"/>
      <sheetName val="Hoja1"/>
    </sheetNames>
    <sheetDataSet>
      <sheetData sheetId="0">
        <row r="4">
          <cell r="E4">
            <v>5</v>
          </cell>
          <cell r="F4" t="str">
            <v>BAJO</v>
          </cell>
          <cell r="I4" t="str">
            <v>PREVENTIVO</v>
          </cell>
        </row>
        <row r="5">
          <cell r="E5">
            <v>10</v>
          </cell>
          <cell r="F5" t="str">
            <v>MEDIO (MODERADO)</v>
          </cell>
          <cell r="I5" t="str">
            <v>CORRECTIVO</v>
          </cell>
        </row>
        <row r="6">
          <cell r="E6">
            <v>15</v>
          </cell>
          <cell r="F6" t="str">
            <v>MEDIO (MODERADO)</v>
          </cell>
          <cell r="I6" t="str">
            <v>DETECTIVO</v>
          </cell>
        </row>
        <row r="7">
          <cell r="E7">
            <v>20</v>
          </cell>
          <cell r="F7" t="str">
            <v>MEDIO (MODERADO)</v>
          </cell>
        </row>
        <row r="8">
          <cell r="E8">
            <v>30</v>
          </cell>
          <cell r="F8" t="str">
            <v>ALTO (MAYOR)</v>
          </cell>
        </row>
        <row r="9">
          <cell r="E9">
            <v>40</v>
          </cell>
          <cell r="F9" t="str">
            <v>ALTO (MAYOR)</v>
          </cell>
        </row>
        <row r="10">
          <cell r="E10">
            <v>60</v>
          </cell>
          <cell r="F10" t="str">
            <v>ALTO (MAYOR)</v>
          </cell>
        </row>
        <row r="11">
          <cell r="E11">
            <v>80</v>
          </cell>
          <cell r="F11" t="str">
            <v>MUY ALTO (CATASTRÓFICO)</v>
          </cell>
        </row>
        <row r="12">
          <cell r="E12">
            <v>120</v>
          </cell>
          <cell r="F12" t="str">
            <v>MUY ALTO (CATASTRÓFICO)</v>
          </cell>
        </row>
        <row r="13">
          <cell r="E13">
            <v>160</v>
          </cell>
          <cell r="F13" t="str">
            <v>MUY ALTO (CATASTRÓFICO)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sheetPr>
  <dimension ref="A1:AO163"/>
  <sheetViews>
    <sheetView zoomScale="30" zoomScaleNormal="30" workbookViewId="0">
      <selection activeCell="C1" sqref="C1:K1"/>
    </sheetView>
  </sheetViews>
  <sheetFormatPr baseColWidth="10" defaultColWidth="10.875" defaultRowHeight="31.5" x14ac:dyDescent="0.5"/>
  <cols>
    <col min="1" max="1" width="13.625" style="2" customWidth="1"/>
    <col min="2" max="2" width="10.875" style="3" customWidth="1"/>
    <col min="3" max="3" width="29.5" style="2" customWidth="1"/>
    <col min="4" max="4" width="20.375" style="2" customWidth="1"/>
    <col min="5" max="5" width="43.25" style="2" customWidth="1"/>
    <col min="6" max="6" width="43.5" style="2" customWidth="1"/>
    <col min="7" max="8" width="9.625" style="8" customWidth="1"/>
    <col min="9" max="9" width="0.125" style="4" customWidth="1"/>
    <col min="10" max="10" width="13.625" style="4" customWidth="1"/>
    <col min="11" max="11" width="46.5" style="2" customWidth="1"/>
    <col min="12" max="12" width="26.125" style="2" customWidth="1"/>
    <col min="13" max="13" width="29.875" style="2" customWidth="1"/>
    <col min="14" max="14" width="20.625" style="2" customWidth="1"/>
    <col min="15" max="15" width="24.875" style="2" customWidth="1"/>
    <col min="16" max="16" width="28.375" style="2" customWidth="1"/>
    <col min="17" max="17" width="27.125" style="2" customWidth="1"/>
    <col min="18" max="18" width="25.625" style="2" customWidth="1"/>
    <col min="19" max="19" width="19.375" style="2" customWidth="1"/>
    <col min="20" max="20" width="28.75" style="2" customWidth="1"/>
    <col min="21" max="21" width="24" style="2" customWidth="1"/>
    <col min="22" max="22" width="28.75" style="2" customWidth="1"/>
    <col min="23" max="23" width="25" style="2" customWidth="1"/>
    <col min="24" max="24" width="21.375" style="2" customWidth="1"/>
    <col min="25" max="25" width="25" style="2" customWidth="1"/>
    <col min="26" max="26" width="29" style="2" customWidth="1"/>
    <col min="27" max="27" width="29.25" style="2" customWidth="1"/>
    <col min="28" max="28" width="82.5" style="2" hidden="1" customWidth="1"/>
    <col min="29" max="29" width="28.375" style="2" customWidth="1"/>
    <col min="30" max="30" width="27.375" style="2" customWidth="1"/>
    <col min="31" max="32" width="13.5" style="2" bestFit="1" customWidth="1"/>
    <col min="33" max="33" width="10.375" style="2" customWidth="1"/>
    <col min="34" max="34" width="17" style="2" customWidth="1"/>
    <col min="35" max="36" width="21.375" style="2" customWidth="1"/>
    <col min="37" max="37" width="85.5" style="2" customWidth="1"/>
    <col min="38" max="38" width="59.125" style="2" customWidth="1"/>
    <col min="39" max="39" width="38.5" style="2" customWidth="1"/>
    <col min="40" max="40" width="19.625" style="2" customWidth="1"/>
    <col min="41" max="41" width="38.125" style="2" customWidth="1"/>
    <col min="42" max="16384" width="10.875" style="2"/>
  </cols>
  <sheetData>
    <row r="1" spans="1:41" ht="123.6" customHeight="1" x14ac:dyDescent="0.6">
      <c r="C1" s="139" t="s">
        <v>87</v>
      </c>
      <c r="D1" s="139"/>
      <c r="E1" s="139"/>
      <c r="F1" s="139"/>
      <c r="G1" s="139"/>
      <c r="H1" s="139"/>
      <c r="I1" s="139"/>
      <c r="J1" s="139"/>
      <c r="K1" s="139"/>
    </row>
    <row r="2" spans="1:41" s="1" customFormat="1" ht="40.5" customHeight="1" x14ac:dyDescent="0.2">
      <c r="A2" s="140" t="s">
        <v>0</v>
      </c>
      <c r="B2" s="140" t="s">
        <v>26</v>
      </c>
      <c r="C2" s="142" t="s">
        <v>4</v>
      </c>
      <c r="D2" s="142"/>
      <c r="E2" s="142"/>
      <c r="F2" s="142"/>
      <c r="G2" s="143" t="s">
        <v>9</v>
      </c>
      <c r="H2" s="144"/>
      <c r="I2" s="144"/>
      <c r="J2" s="145"/>
      <c r="K2" s="146" t="s">
        <v>51</v>
      </c>
      <c r="L2" s="129" t="s">
        <v>29</v>
      </c>
      <c r="M2" s="129"/>
      <c r="N2" s="129"/>
      <c r="O2" s="129"/>
      <c r="P2" s="129"/>
      <c r="Q2" s="129"/>
      <c r="R2" s="129"/>
      <c r="S2" s="129"/>
      <c r="T2" s="129"/>
      <c r="U2" s="129"/>
      <c r="V2" s="29" t="s">
        <v>30</v>
      </c>
      <c r="W2" s="130" t="s">
        <v>37</v>
      </c>
      <c r="X2" s="131"/>
      <c r="Y2" s="131"/>
      <c r="Z2" s="131"/>
      <c r="AA2" s="131"/>
      <c r="AB2" s="131"/>
      <c r="AC2" s="131"/>
      <c r="AD2" s="131"/>
      <c r="AE2" s="132" t="s">
        <v>10</v>
      </c>
      <c r="AF2" s="133"/>
      <c r="AG2" s="51"/>
      <c r="AH2" s="134" t="s">
        <v>8</v>
      </c>
      <c r="AI2" s="26"/>
      <c r="AJ2" s="136" t="s">
        <v>81</v>
      </c>
      <c r="AK2" s="137" t="s">
        <v>50</v>
      </c>
      <c r="AL2" s="138"/>
      <c r="AM2" s="138"/>
      <c r="AN2" s="138"/>
      <c r="AO2" s="138"/>
    </row>
    <row r="3" spans="1:41" s="1" customFormat="1" ht="138" customHeight="1" x14ac:dyDescent="0.2">
      <c r="A3" s="141"/>
      <c r="B3" s="141"/>
      <c r="C3" s="31" t="s">
        <v>27</v>
      </c>
      <c r="D3" s="31" t="s">
        <v>2</v>
      </c>
      <c r="E3" s="31" t="s">
        <v>1</v>
      </c>
      <c r="F3" s="31" t="s">
        <v>3</v>
      </c>
      <c r="G3" s="52" t="s">
        <v>53</v>
      </c>
      <c r="H3" s="52" t="s">
        <v>54</v>
      </c>
      <c r="I3" s="32" t="s">
        <v>5</v>
      </c>
      <c r="J3" s="32" t="s">
        <v>6</v>
      </c>
      <c r="K3" s="147"/>
      <c r="L3" s="39" t="s">
        <v>82</v>
      </c>
      <c r="M3" s="39" t="s">
        <v>83</v>
      </c>
      <c r="N3" s="40" t="s">
        <v>28</v>
      </c>
      <c r="O3" s="40" t="s">
        <v>44</v>
      </c>
      <c r="P3" s="39" t="s">
        <v>47</v>
      </c>
      <c r="Q3" s="39" t="s">
        <v>84</v>
      </c>
      <c r="R3" s="25" t="s">
        <v>31</v>
      </c>
      <c r="S3" s="25" t="s">
        <v>46</v>
      </c>
      <c r="T3" s="22" t="s">
        <v>32</v>
      </c>
      <c r="U3" s="22" t="s">
        <v>43</v>
      </c>
      <c r="V3" s="28" t="s">
        <v>88</v>
      </c>
      <c r="W3" s="23" t="s">
        <v>33</v>
      </c>
      <c r="X3" s="23" t="s">
        <v>34</v>
      </c>
      <c r="Y3" s="24" t="s">
        <v>49</v>
      </c>
      <c r="Z3" s="23" t="s">
        <v>85</v>
      </c>
      <c r="AA3" s="23" t="s">
        <v>86</v>
      </c>
      <c r="AB3" s="23"/>
      <c r="AC3" s="23" t="s">
        <v>35</v>
      </c>
      <c r="AD3" s="23" t="s">
        <v>36</v>
      </c>
      <c r="AE3" s="52" t="s">
        <v>53</v>
      </c>
      <c r="AF3" s="52" t="s">
        <v>54</v>
      </c>
      <c r="AG3" s="53"/>
      <c r="AH3" s="135"/>
      <c r="AI3" s="55" t="s">
        <v>13</v>
      </c>
      <c r="AJ3" s="136"/>
      <c r="AK3" s="30" t="s">
        <v>38</v>
      </c>
      <c r="AL3" s="30" t="s">
        <v>39</v>
      </c>
      <c r="AM3" s="30" t="s">
        <v>40</v>
      </c>
      <c r="AN3" s="30" t="s">
        <v>41</v>
      </c>
      <c r="AO3" s="30" t="s">
        <v>42</v>
      </c>
    </row>
    <row r="4" spans="1:41" ht="26.25" x14ac:dyDescent="0.2">
      <c r="A4" s="148"/>
      <c r="B4" s="149">
        <v>1</v>
      </c>
      <c r="C4" s="150"/>
      <c r="D4" s="151"/>
      <c r="E4" s="38"/>
      <c r="F4" s="38"/>
      <c r="G4" s="152"/>
      <c r="H4" s="152"/>
      <c r="I4" s="162" t="str">
        <f>CONCATENATE(G4,H4)</f>
        <v/>
      </c>
      <c r="J4" s="162" t="e">
        <f>VLOOKUP(I4,REFERENCIAS!$L$12:$M$36,2,FALSE)</f>
        <v>#N/A</v>
      </c>
      <c r="K4" s="38"/>
      <c r="L4" s="50"/>
      <c r="M4" s="11"/>
      <c r="N4" s="11"/>
      <c r="O4" s="50"/>
      <c r="P4" s="11"/>
      <c r="Q4" s="50"/>
      <c r="R4" s="50"/>
      <c r="S4" s="50">
        <f>SUM(L4:R4)</f>
        <v>0</v>
      </c>
      <c r="T4" s="11" t="str">
        <f>CONCATENATE(U4,V4)</f>
        <v>DÉBIL</v>
      </c>
      <c r="U4" s="50" t="str">
        <f>IF(S4&lt;86,"DÉBIL",IF(S4&lt;96,"MODERADO","FUERTE"))</f>
        <v>DÉBIL</v>
      </c>
      <c r="V4" s="50"/>
      <c r="W4" s="11" t="e">
        <f>VLOOKUP(T4,REFERENCIAS!$R$12:$S$20,2,FALSE)</f>
        <v>#N/A</v>
      </c>
      <c r="X4" s="11" t="e">
        <f t="shared" ref="X4:X53" si="0">IF(W4=100,"NO","SI")</f>
        <v>#N/A</v>
      </c>
      <c r="Y4" s="163" t="e">
        <f>IF(AVERAGE(W4:W13)&lt;50,"DÉBIL",IF(AVERAGE(W4:W13)&lt;100,"MODERADO","FUERTE"))</f>
        <v>#N/A</v>
      </c>
      <c r="Z4" s="166"/>
      <c r="AA4" s="166"/>
      <c r="AB4" s="166" t="e">
        <f>CONCATENATE(Y4,Z4,AA4)</f>
        <v>#N/A</v>
      </c>
      <c r="AC4" s="166" t="e">
        <f>VLOOKUP(AB4,REFERENCIAS!$X$11:$Z$19,2,FALSE)</f>
        <v>#N/A</v>
      </c>
      <c r="AD4" s="166" t="e">
        <f>VLOOKUP(AB4,REFERENCIAS!$X$11:$Z$19,3,FALSE)</f>
        <v>#N/A</v>
      </c>
      <c r="AE4" s="169" t="e">
        <f>IF(G4-AC4&lt;1,1,G4-AC4)</f>
        <v>#N/A</v>
      </c>
      <c r="AF4" s="169" t="e">
        <f>IF(H4-AD4&lt;1,1,H4-AD4)</f>
        <v>#N/A</v>
      </c>
      <c r="AG4" s="169" t="e">
        <f>CONCATENATE(AE4,AF4)</f>
        <v>#N/A</v>
      </c>
      <c r="AH4" s="162" t="e">
        <f>VLOOKUP(AG4,REFERENCIAS!$L$12:$M$36,2,FALSE)</f>
        <v>#N/A</v>
      </c>
      <c r="AI4" s="156"/>
      <c r="AJ4" s="159"/>
      <c r="AK4" s="27"/>
      <c r="AL4" s="27"/>
      <c r="AM4" s="27"/>
      <c r="AN4" s="27"/>
      <c r="AO4" s="27"/>
    </row>
    <row r="5" spans="1:41" ht="26.25" x14ac:dyDescent="0.2">
      <c r="A5" s="148"/>
      <c r="B5" s="149"/>
      <c r="C5" s="150"/>
      <c r="D5" s="151"/>
      <c r="E5" s="38"/>
      <c r="F5" s="38"/>
      <c r="G5" s="152"/>
      <c r="H5" s="152"/>
      <c r="I5" s="162"/>
      <c r="J5" s="162"/>
      <c r="K5" s="38"/>
      <c r="L5" s="50"/>
      <c r="M5" s="11"/>
      <c r="N5" s="11"/>
      <c r="O5" s="50"/>
      <c r="P5" s="11"/>
      <c r="Q5" s="50"/>
      <c r="R5" s="50"/>
      <c r="S5" s="50">
        <f t="shared" ref="S5:S53" si="1">SUM(L5:R5)</f>
        <v>0</v>
      </c>
      <c r="T5" s="11" t="str">
        <f t="shared" ref="T5:T30" si="2">CONCATENATE(U5,V5)</f>
        <v>DÉBIL</v>
      </c>
      <c r="U5" s="50" t="str">
        <f t="shared" ref="U5:U53" si="3">IF(S5&lt;86,"DÉBIL",IF(S5&lt;96,"MODERADO","FUERTE"))</f>
        <v>DÉBIL</v>
      </c>
      <c r="V5" s="50"/>
      <c r="W5" s="11" t="e">
        <f>VLOOKUP(T5,REFERENCIAS!$R$12:$S$20,2,FALSE)</f>
        <v>#N/A</v>
      </c>
      <c r="X5" s="11" t="e">
        <f t="shared" si="0"/>
        <v>#N/A</v>
      </c>
      <c r="Y5" s="164"/>
      <c r="Z5" s="167"/>
      <c r="AA5" s="167"/>
      <c r="AB5" s="167"/>
      <c r="AC5" s="167"/>
      <c r="AD5" s="167"/>
      <c r="AE5" s="170"/>
      <c r="AF5" s="170"/>
      <c r="AG5" s="170"/>
      <c r="AH5" s="162"/>
      <c r="AI5" s="157"/>
      <c r="AJ5" s="159"/>
      <c r="AK5" s="27"/>
      <c r="AL5" s="27"/>
      <c r="AM5" s="27"/>
      <c r="AN5" s="41"/>
      <c r="AO5" s="27"/>
    </row>
    <row r="6" spans="1:41" ht="26.25" x14ac:dyDescent="0.2">
      <c r="A6" s="148"/>
      <c r="B6" s="149"/>
      <c r="C6" s="150"/>
      <c r="D6" s="151"/>
      <c r="E6" s="38"/>
      <c r="F6" s="38"/>
      <c r="G6" s="152"/>
      <c r="H6" s="152"/>
      <c r="I6" s="162"/>
      <c r="J6" s="162"/>
      <c r="K6" s="38"/>
      <c r="L6" s="50"/>
      <c r="M6" s="11"/>
      <c r="N6" s="11"/>
      <c r="O6" s="50"/>
      <c r="P6" s="11"/>
      <c r="Q6" s="50"/>
      <c r="R6" s="50"/>
      <c r="S6" s="50">
        <f t="shared" si="1"/>
        <v>0</v>
      </c>
      <c r="T6" s="11" t="str">
        <f t="shared" si="2"/>
        <v>DÉBIL</v>
      </c>
      <c r="U6" s="50" t="str">
        <f t="shared" si="3"/>
        <v>DÉBIL</v>
      </c>
      <c r="V6" s="50"/>
      <c r="W6" s="11" t="e">
        <f>VLOOKUP(T6,REFERENCIAS!$R$12:$S$20,2,FALSE)</f>
        <v>#N/A</v>
      </c>
      <c r="X6" s="11" t="e">
        <f t="shared" si="0"/>
        <v>#N/A</v>
      </c>
      <c r="Y6" s="164"/>
      <c r="Z6" s="167"/>
      <c r="AA6" s="167"/>
      <c r="AB6" s="167"/>
      <c r="AC6" s="167"/>
      <c r="AD6" s="167"/>
      <c r="AE6" s="170"/>
      <c r="AF6" s="170"/>
      <c r="AG6" s="170"/>
      <c r="AH6" s="162"/>
      <c r="AI6" s="157"/>
      <c r="AJ6" s="159"/>
      <c r="AK6" s="27"/>
      <c r="AL6" s="27"/>
      <c r="AM6" s="27"/>
      <c r="AN6" s="27"/>
      <c r="AO6" s="27"/>
    </row>
    <row r="7" spans="1:41" ht="26.25" x14ac:dyDescent="0.2">
      <c r="A7" s="148"/>
      <c r="B7" s="149"/>
      <c r="C7" s="150"/>
      <c r="D7" s="151"/>
      <c r="E7" s="38"/>
      <c r="F7" s="38"/>
      <c r="G7" s="152"/>
      <c r="H7" s="152"/>
      <c r="I7" s="162"/>
      <c r="J7" s="162"/>
      <c r="K7" s="38"/>
      <c r="L7" s="50"/>
      <c r="M7" s="11"/>
      <c r="N7" s="11"/>
      <c r="O7" s="50"/>
      <c r="P7" s="11"/>
      <c r="Q7" s="50"/>
      <c r="R7" s="50"/>
      <c r="S7" s="50">
        <f t="shared" si="1"/>
        <v>0</v>
      </c>
      <c r="T7" s="11" t="str">
        <f t="shared" si="2"/>
        <v>DÉBIL</v>
      </c>
      <c r="U7" s="50" t="str">
        <f t="shared" si="3"/>
        <v>DÉBIL</v>
      </c>
      <c r="V7" s="50"/>
      <c r="W7" s="11" t="e">
        <f>VLOOKUP(T7,REFERENCIAS!$R$12:$S$20,2,FALSE)</f>
        <v>#N/A</v>
      </c>
      <c r="X7" s="11" t="e">
        <f t="shared" si="0"/>
        <v>#N/A</v>
      </c>
      <c r="Y7" s="164"/>
      <c r="Z7" s="167"/>
      <c r="AA7" s="167"/>
      <c r="AB7" s="167"/>
      <c r="AC7" s="167"/>
      <c r="AD7" s="167"/>
      <c r="AE7" s="170"/>
      <c r="AF7" s="170"/>
      <c r="AG7" s="170"/>
      <c r="AH7" s="162"/>
      <c r="AI7" s="157"/>
      <c r="AJ7" s="159"/>
      <c r="AK7" s="27"/>
      <c r="AL7" s="27"/>
      <c r="AM7" s="27"/>
      <c r="AN7" s="41"/>
      <c r="AO7" s="27"/>
    </row>
    <row r="8" spans="1:41" ht="26.25" x14ac:dyDescent="0.2">
      <c r="A8" s="148"/>
      <c r="B8" s="149"/>
      <c r="C8" s="150"/>
      <c r="D8" s="151"/>
      <c r="E8" s="38"/>
      <c r="F8" s="38"/>
      <c r="G8" s="152"/>
      <c r="H8" s="152"/>
      <c r="I8" s="162"/>
      <c r="J8" s="162"/>
      <c r="K8" s="38"/>
      <c r="L8" s="50"/>
      <c r="M8" s="11"/>
      <c r="N8" s="11"/>
      <c r="O8" s="50"/>
      <c r="P8" s="11"/>
      <c r="Q8" s="50"/>
      <c r="R8" s="50"/>
      <c r="S8" s="50">
        <f t="shared" si="1"/>
        <v>0</v>
      </c>
      <c r="T8" s="11" t="str">
        <f t="shared" si="2"/>
        <v>DÉBIL</v>
      </c>
      <c r="U8" s="50" t="str">
        <f t="shared" si="3"/>
        <v>DÉBIL</v>
      </c>
      <c r="V8" s="50"/>
      <c r="W8" s="11" t="e">
        <f>VLOOKUP(T8,REFERENCIAS!$R$12:$S$20,2,FALSE)</f>
        <v>#N/A</v>
      </c>
      <c r="X8" s="11" t="e">
        <f t="shared" si="0"/>
        <v>#N/A</v>
      </c>
      <c r="Y8" s="164"/>
      <c r="Z8" s="167"/>
      <c r="AA8" s="167"/>
      <c r="AB8" s="167"/>
      <c r="AC8" s="167"/>
      <c r="AD8" s="167"/>
      <c r="AE8" s="170"/>
      <c r="AF8" s="170"/>
      <c r="AG8" s="170"/>
      <c r="AH8" s="162"/>
      <c r="AI8" s="157"/>
      <c r="AJ8" s="159"/>
      <c r="AK8" s="27"/>
      <c r="AL8" s="27"/>
      <c r="AM8" s="27"/>
      <c r="AN8" s="41"/>
      <c r="AO8" s="27"/>
    </row>
    <row r="9" spans="1:41" ht="26.25" x14ac:dyDescent="0.2">
      <c r="A9" s="148"/>
      <c r="B9" s="149"/>
      <c r="C9" s="150"/>
      <c r="D9" s="151"/>
      <c r="E9" s="38"/>
      <c r="F9" s="38"/>
      <c r="G9" s="152"/>
      <c r="H9" s="152"/>
      <c r="I9" s="162"/>
      <c r="J9" s="162"/>
      <c r="K9" s="38"/>
      <c r="L9" s="50"/>
      <c r="M9" s="11"/>
      <c r="N9" s="11"/>
      <c r="O9" s="50"/>
      <c r="P9" s="11"/>
      <c r="Q9" s="50"/>
      <c r="R9" s="50"/>
      <c r="S9" s="50">
        <f t="shared" si="1"/>
        <v>0</v>
      </c>
      <c r="T9" s="11" t="str">
        <f t="shared" si="2"/>
        <v>DÉBIL</v>
      </c>
      <c r="U9" s="50" t="str">
        <f t="shared" si="3"/>
        <v>DÉBIL</v>
      </c>
      <c r="V9" s="50"/>
      <c r="W9" s="11" t="e">
        <f>VLOOKUP(T9,REFERENCIAS!$R$12:$S$20,2,FALSE)</f>
        <v>#N/A</v>
      </c>
      <c r="X9" s="11" t="e">
        <f t="shared" si="0"/>
        <v>#N/A</v>
      </c>
      <c r="Y9" s="164"/>
      <c r="Z9" s="167"/>
      <c r="AA9" s="167"/>
      <c r="AB9" s="167"/>
      <c r="AC9" s="167"/>
      <c r="AD9" s="167"/>
      <c r="AE9" s="170"/>
      <c r="AF9" s="170"/>
      <c r="AG9" s="170"/>
      <c r="AH9" s="162"/>
      <c r="AI9" s="157"/>
      <c r="AJ9" s="159"/>
      <c r="AK9" s="27"/>
      <c r="AL9" s="27"/>
      <c r="AM9" s="27"/>
      <c r="AN9" s="27"/>
      <c r="AO9" s="27"/>
    </row>
    <row r="10" spans="1:41" ht="26.25" x14ac:dyDescent="0.2">
      <c r="A10" s="148"/>
      <c r="B10" s="149"/>
      <c r="C10" s="150"/>
      <c r="D10" s="151"/>
      <c r="F10" s="14"/>
      <c r="G10" s="152"/>
      <c r="H10" s="152"/>
      <c r="I10" s="162"/>
      <c r="J10" s="162"/>
      <c r="K10" s="38"/>
      <c r="L10" s="50"/>
      <c r="M10" s="11"/>
      <c r="N10" s="11"/>
      <c r="O10" s="50"/>
      <c r="P10" s="11"/>
      <c r="Q10" s="50"/>
      <c r="R10" s="50"/>
      <c r="S10" s="50">
        <f t="shared" si="1"/>
        <v>0</v>
      </c>
      <c r="T10" s="11" t="str">
        <f t="shared" si="2"/>
        <v>DÉBIL</v>
      </c>
      <c r="U10" s="50" t="str">
        <f t="shared" si="3"/>
        <v>DÉBIL</v>
      </c>
      <c r="V10" s="50"/>
      <c r="W10" s="11" t="e">
        <f>VLOOKUP(T10,REFERENCIAS!$R$12:$S$20,2,FALSE)</f>
        <v>#N/A</v>
      </c>
      <c r="X10" s="11" t="e">
        <f t="shared" si="0"/>
        <v>#N/A</v>
      </c>
      <c r="Y10" s="164"/>
      <c r="Z10" s="167"/>
      <c r="AA10" s="167"/>
      <c r="AB10" s="167"/>
      <c r="AC10" s="167"/>
      <c r="AD10" s="167"/>
      <c r="AE10" s="170"/>
      <c r="AF10" s="170"/>
      <c r="AG10" s="170"/>
      <c r="AH10" s="162"/>
      <c r="AI10" s="157"/>
      <c r="AJ10" s="159"/>
      <c r="AK10" s="27"/>
      <c r="AL10" s="27"/>
      <c r="AM10" s="27"/>
      <c r="AN10" s="27"/>
      <c r="AO10" s="27"/>
    </row>
    <row r="11" spans="1:41" ht="26.25" x14ac:dyDescent="0.2">
      <c r="A11" s="148"/>
      <c r="B11" s="149"/>
      <c r="C11" s="150"/>
      <c r="D11" s="151"/>
      <c r="E11" s="38"/>
      <c r="F11" s="14"/>
      <c r="G11" s="152"/>
      <c r="H11" s="152"/>
      <c r="I11" s="162"/>
      <c r="J11" s="162"/>
      <c r="K11" s="9"/>
      <c r="L11" s="50"/>
      <c r="M11" s="11"/>
      <c r="N11" s="11"/>
      <c r="O11" s="50"/>
      <c r="P11" s="11"/>
      <c r="Q11" s="50"/>
      <c r="R11" s="50"/>
      <c r="S11" s="50">
        <f t="shared" si="1"/>
        <v>0</v>
      </c>
      <c r="T11" s="11" t="str">
        <f t="shared" si="2"/>
        <v>DÉBIL</v>
      </c>
      <c r="U11" s="50" t="str">
        <f t="shared" si="3"/>
        <v>DÉBIL</v>
      </c>
      <c r="V11" s="50"/>
      <c r="W11" s="11" t="e">
        <f>VLOOKUP(T11,REFERENCIAS!$R$12:$S$20,2,FALSE)</f>
        <v>#N/A</v>
      </c>
      <c r="X11" s="11" t="e">
        <f t="shared" si="0"/>
        <v>#N/A</v>
      </c>
      <c r="Y11" s="164"/>
      <c r="Z11" s="167"/>
      <c r="AA11" s="167"/>
      <c r="AB11" s="167"/>
      <c r="AC11" s="167"/>
      <c r="AD11" s="167"/>
      <c r="AE11" s="170"/>
      <c r="AF11" s="170"/>
      <c r="AG11" s="170"/>
      <c r="AH11" s="162"/>
      <c r="AI11" s="157"/>
      <c r="AJ11" s="159"/>
      <c r="AK11" s="27"/>
      <c r="AL11" s="27"/>
      <c r="AM11" s="27"/>
      <c r="AN11" s="27"/>
      <c r="AO11" s="27"/>
    </row>
    <row r="12" spans="1:41" ht="26.25" x14ac:dyDescent="0.2">
      <c r="A12" s="148"/>
      <c r="B12" s="149"/>
      <c r="C12" s="150"/>
      <c r="D12" s="151"/>
      <c r="E12" s="38"/>
      <c r="F12" s="14"/>
      <c r="G12" s="152"/>
      <c r="H12" s="152"/>
      <c r="I12" s="162"/>
      <c r="J12" s="162"/>
      <c r="K12" s="9"/>
      <c r="L12" s="50"/>
      <c r="M12" s="11"/>
      <c r="N12" s="11"/>
      <c r="O12" s="50"/>
      <c r="P12" s="11"/>
      <c r="Q12" s="50"/>
      <c r="R12" s="50"/>
      <c r="S12" s="50">
        <f t="shared" si="1"/>
        <v>0</v>
      </c>
      <c r="T12" s="11" t="str">
        <f t="shared" si="2"/>
        <v>DÉBIL</v>
      </c>
      <c r="U12" s="50" t="str">
        <f t="shared" si="3"/>
        <v>DÉBIL</v>
      </c>
      <c r="V12" s="50"/>
      <c r="W12" s="11" t="e">
        <f>VLOOKUP(T12,REFERENCIAS!$R$12:$S$20,2,FALSE)</f>
        <v>#N/A</v>
      </c>
      <c r="X12" s="11" t="e">
        <f t="shared" si="0"/>
        <v>#N/A</v>
      </c>
      <c r="Y12" s="164"/>
      <c r="Z12" s="167"/>
      <c r="AA12" s="167"/>
      <c r="AB12" s="167"/>
      <c r="AC12" s="167"/>
      <c r="AD12" s="167"/>
      <c r="AE12" s="170"/>
      <c r="AF12" s="170"/>
      <c r="AG12" s="170"/>
      <c r="AH12" s="162"/>
      <c r="AI12" s="157"/>
      <c r="AJ12" s="159"/>
      <c r="AK12" s="27"/>
      <c r="AL12" s="27"/>
      <c r="AM12" s="27"/>
      <c r="AN12" s="27"/>
      <c r="AO12" s="27"/>
    </row>
    <row r="13" spans="1:41" ht="26.25" x14ac:dyDescent="0.2">
      <c r="A13" s="148"/>
      <c r="B13" s="149"/>
      <c r="C13" s="150"/>
      <c r="D13" s="151"/>
      <c r="E13" s="38"/>
      <c r="F13" s="14"/>
      <c r="G13" s="152"/>
      <c r="H13" s="152"/>
      <c r="I13" s="162"/>
      <c r="J13" s="162"/>
      <c r="K13" s="9"/>
      <c r="L13" s="50"/>
      <c r="M13" s="11"/>
      <c r="N13" s="11"/>
      <c r="O13" s="50"/>
      <c r="P13" s="11"/>
      <c r="Q13" s="50"/>
      <c r="R13" s="50"/>
      <c r="S13" s="50">
        <f t="shared" si="1"/>
        <v>0</v>
      </c>
      <c r="T13" s="11" t="str">
        <f t="shared" si="2"/>
        <v>DÉBIL</v>
      </c>
      <c r="U13" s="50" t="str">
        <f t="shared" si="3"/>
        <v>DÉBIL</v>
      </c>
      <c r="V13" s="50"/>
      <c r="W13" s="11" t="e">
        <f>VLOOKUP(T13,REFERENCIAS!$R$12:$S$20,2,FALSE)</f>
        <v>#N/A</v>
      </c>
      <c r="X13" s="11" t="e">
        <f t="shared" si="0"/>
        <v>#N/A</v>
      </c>
      <c r="Y13" s="165"/>
      <c r="Z13" s="168"/>
      <c r="AA13" s="168"/>
      <c r="AB13" s="168"/>
      <c r="AC13" s="168"/>
      <c r="AD13" s="168"/>
      <c r="AE13" s="170"/>
      <c r="AF13" s="170"/>
      <c r="AG13" s="170"/>
      <c r="AH13" s="162"/>
      <c r="AI13" s="158"/>
      <c r="AJ13" s="159"/>
      <c r="AK13" s="27"/>
      <c r="AL13" s="27"/>
      <c r="AM13" s="27"/>
      <c r="AN13" s="27"/>
      <c r="AO13" s="27"/>
    </row>
    <row r="14" spans="1:41" ht="26.25" x14ac:dyDescent="0.2">
      <c r="A14" s="148"/>
      <c r="B14" s="149">
        <v>2</v>
      </c>
      <c r="C14" s="161"/>
      <c r="D14" s="151"/>
      <c r="E14" s="38"/>
      <c r="F14" s="38"/>
      <c r="G14" s="152"/>
      <c r="H14" s="152"/>
      <c r="I14" s="162" t="str">
        <f>CONCATENATE(G14,H14)</f>
        <v/>
      </c>
      <c r="J14" s="162" t="e">
        <f>VLOOKUP(I14,REFERENCIAS!$L$12:$M$36,2,FALSE)</f>
        <v>#N/A</v>
      </c>
      <c r="K14" s="38"/>
      <c r="L14" s="50"/>
      <c r="M14" s="50"/>
      <c r="N14" s="11"/>
      <c r="O14" s="50"/>
      <c r="P14" s="50"/>
      <c r="Q14" s="50"/>
      <c r="R14" s="50"/>
      <c r="S14" s="50">
        <f t="shared" si="1"/>
        <v>0</v>
      </c>
      <c r="T14" s="11" t="str">
        <f t="shared" si="2"/>
        <v>DÉBIL</v>
      </c>
      <c r="U14" s="50" t="str">
        <f t="shared" si="3"/>
        <v>DÉBIL</v>
      </c>
      <c r="V14" s="50"/>
      <c r="W14" s="11" t="e">
        <f>VLOOKUP(T14,REFERENCIAS!$R$12:$S$20,2,FALSE)</f>
        <v>#N/A</v>
      </c>
      <c r="X14" s="11" t="e">
        <f t="shared" si="0"/>
        <v>#N/A</v>
      </c>
      <c r="Y14" s="163" t="e">
        <f>IF(AVERAGE(W14:W23)&lt;50,"DÉBIL",IF(AVERAGE(W14:W23)&lt;100,"MODERADO","FUERTE"))</f>
        <v>#N/A</v>
      </c>
      <c r="Z14" s="166"/>
      <c r="AA14" s="166"/>
      <c r="AB14" s="166" t="e">
        <f>CONCATENATE(Y14,Z14,AA14)</f>
        <v>#N/A</v>
      </c>
      <c r="AC14" s="166" t="e">
        <f>VLOOKUP(AB14,REFERENCIAS!$X$11:$Z$19,2,FALSE)</f>
        <v>#N/A</v>
      </c>
      <c r="AD14" s="166" t="e">
        <f>VLOOKUP(AB14,REFERENCIAS!$X$11:$Z$19,3,FALSE)</f>
        <v>#N/A</v>
      </c>
      <c r="AE14" s="169" t="e">
        <f>IF(G14-AC14&lt;1,1,G14-AC14)</f>
        <v>#N/A</v>
      </c>
      <c r="AF14" s="169" t="e">
        <f>IF(H14-AD14&lt;1,1,H14-AD14)</f>
        <v>#N/A</v>
      </c>
      <c r="AG14" s="169" t="e">
        <f>CONCATENATE(AE14,AF14)</f>
        <v>#N/A</v>
      </c>
      <c r="AH14" s="162" t="e">
        <f>VLOOKUP(AG14,REFERENCIAS!$L$12:$M$36,2,FALSE)</f>
        <v>#N/A</v>
      </c>
      <c r="AI14" s="156"/>
      <c r="AJ14" s="159"/>
      <c r="AK14" s="27"/>
      <c r="AL14" s="27"/>
      <c r="AM14" s="27"/>
      <c r="AN14" s="41"/>
      <c r="AO14" s="27"/>
    </row>
    <row r="15" spans="1:41" ht="26.25" x14ac:dyDescent="0.2">
      <c r="A15" s="148"/>
      <c r="B15" s="149"/>
      <c r="C15" s="161"/>
      <c r="D15" s="151"/>
      <c r="E15" s="38"/>
      <c r="F15" s="38"/>
      <c r="G15" s="152"/>
      <c r="H15" s="152"/>
      <c r="I15" s="162"/>
      <c r="J15" s="162"/>
      <c r="K15" s="38"/>
      <c r="L15" s="50"/>
      <c r="M15" s="50"/>
      <c r="N15" s="11"/>
      <c r="O15" s="50"/>
      <c r="P15" s="50"/>
      <c r="Q15" s="50"/>
      <c r="R15" s="50"/>
      <c r="S15" s="50">
        <f t="shared" si="1"/>
        <v>0</v>
      </c>
      <c r="T15" s="11" t="str">
        <f t="shared" si="2"/>
        <v>DÉBIL</v>
      </c>
      <c r="U15" s="50" t="str">
        <f t="shared" si="3"/>
        <v>DÉBIL</v>
      </c>
      <c r="V15" s="50"/>
      <c r="W15" s="11" t="e">
        <f>VLOOKUP(T15,REFERENCIAS!$R$12:$S$20,2,FALSE)</f>
        <v>#N/A</v>
      </c>
      <c r="X15" s="11" t="e">
        <f t="shared" si="0"/>
        <v>#N/A</v>
      </c>
      <c r="Y15" s="164"/>
      <c r="Z15" s="167"/>
      <c r="AA15" s="167"/>
      <c r="AB15" s="167"/>
      <c r="AC15" s="167"/>
      <c r="AD15" s="167"/>
      <c r="AE15" s="170"/>
      <c r="AF15" s="170"/>
      <c r="AG15" s="170"/>
      <c r="AH15" s="162"/>
      <c r="AI15" s="157"/>
      <c r="AJ15" s="159"/>
      <c r="AK15" s="27"/>
      <c r="AL15" s="27"/>
      <c r="AM15" s="27"/>
      <c r="AN15" s="27"/>
      <c r="AO15" s="27"/>
    </row>
    <row r="16" spans="1:41" ht="26.25" x14ac:dyDescent="0.2">
      <c r="A16" s="148"/>
      <c r="B16" s="149"/>
      <c r="C16" s="161"/>
      <c r="D16" s="151"/>
      <c r="E16" s="38"/>
      <c r="F16" s="38"/>
      <c r="G16" s="152"/>
      <c r="H16" s="152"/>
      <c r="I16" s="162"/>
      <c r="J16" s="162"/>
      <c r="K16" s="38"/>
      <c r="L16" s="50"/>
      <c r="M16" s="11"/>
      <c r="N16" s="11"/>
      <c r="O16" s="50"/>
      <c r="P16" s="11"/>
      <c r="Q16" s="50"/>
      <c r="R16" s="50"/>
      <c r="S16" s="50">
        <f t="shared" si="1"/>
        <v>0</v>
      </c>
      <c r="T16" s="11" t="str">
        <f t="shared" si="2"/>
        <v>DÉBIL</v>
      </c>
      <c r="U16" s="50" t="str">
        <f t="shared" si="3"/>
        <v>DÉBIL</v>
      </c>
      <c r="V16" s="50"/>
      <c r="W16" s="11" t="e">
        <f>VLOOKUP(T16,REFERENCIAS!$R$12:$S$20,2,FALSE)</f>
        <v>#N/A</v>
      </c>
      <c r="X16" s="11" t="e">
        <f t="shared" si="0"/>
        <v>#N/A</v>
      </c>
      <c r="Y16" s="164"/>
      <c r="Z16" s="167"/>
      <c r="AA16" s="167"/>
      <c r="AB16" s="167"/>
      <c r="AC16" s="167"/>
      <c r="AD16" s="167"/>
      <c r="AE16" s="170"/>
      <c r="AF16" s="170"/>
      <c r="AG16" s="170"/>
      <c r="AH16" s="162"/>
      <c r="AI16" s="157"/>
      <c r="AJ16" s="159"/>
      <c r="AK16" s="27"/>
      <c r="AL16" s="27"/>
      <c r="AM16" s="27"/>
      <c r="AN16" s="27"/>
      <c r="AO16" s="27"/>
    </row>
    <row r="17" spans="1:41" ht="26.25" x14ac:dyDescent="0.2">
      <c r="A17" s="148"/>
      <c r="B17" s="149"/>
      <c r="C17" s="161"/>
      <c r="D17" s="151"/>
      <c r="E17" s="38"/>
      <c r="F17" s="38"/>
      <c r="G17" s="152"/>
      <c r="H17" s="152"/>
      <c r="I17" s="162"/>
      <c r="J17" s="162"/>
      <c r="K17" s="38"/>
      <c r="L17" s="50"/>
      <c r="M17" s="11"/>
      <c r="N17" s="11"/>
      <c r="O17" s="50"/>
      <c r="P17" s="11"/>
      <c r="Q17" s="50"/>
      <c r="R17" s="50"/>
      <c r="S17" s="50">
        <f t="shared" si="1"/>
        <v>0</v>
      </c>
      <c r="T17" s="11" t="str">
        <f t="shared" si="2"/>
        <v>DÉBIL</v>
      </c>
      <c r="U17" s="50" t="str">
        <f t="shared" si="3"/>
        <v>DÉBIL</v>
      </c>
      <c r="V17" s="50"/>
      <c r="W17" s="11" t="e">
        <f>VLOOKUP(T17,REFERENCIAS!$R$12:$S$20,2,FALSE)</f>
        <v>#N/A</v>
      </c>
      <c r="X17" s="11" t="e">
        <f t="shared" si="0"/>
        <v>#N/A</v>
      </c>
      <c r="Y17" s="164"/>
      <c r="Z17" s="167"/>
      <c r="AA17" s="167"/>
      <c r="AB17" s="167"/>
      <c r="AC17" s="167"/>
      <c r="AD17" s="167"/>
      <c r="AE17" s="170"/>
      <c r="AF17" s="170"/>
      <c r="AG17" s="170"/>
      <c r="AH17" s="162"/>
      <c r="AI17" s="157"/>
      <c r="AJ17" s="159"/>
      <c r="AK17" s="27"/>
      <c r="AL17" s="27"/>
      <c r="AM17" s="27"/>
      <c r="AN17" s="27"/>
      <c r="AO17" s="27"/>
    </row>
    <row r="18" spans="1:41" ht="26.25" customHeight="1" x14ac:dyDescent="0.2">
      <c r="A18" s="148"/>
      <c r="B18" s="149"/>
      <c r="C18" s="161"/>
      <c r="D18" s="151"/>
      <c r="E18" s="15"/>
      <c r="F18" s="15"/>
      <c r="G18" s="152"/>
      <c r="H18" s="152"/>
      <c r="I18" s="162"/>
      <c r="J18" s="162"/>
      <c r="K18" s="9"/>
      <c r="L18" s="50"/>
      <c r="M18" s="11"/>
      <c r="N18" s="11"/>
      <c r="O18" s="50"/>
      <c r="P18" s="11"/>
      <c r="Q18" s="50"/>
      <c r="R18" s="50"/>
      <c r="S18" s="50">
        <f t="shared" si="1"/>
        <v>0</v>
      </c>
      <c r="T18" s="11" t="str">
        <f t="shared" si="2"/>
        <v>DÉBIL</v>
      </c>
      <c r="U18" s="50" t="str">
        <f t="shared" si="3"/>
        <v>DÉBIL</v>
      </c>
      <c r="V18" s="50"/>
      <c r="W18" s="11" t="e">
        <f>VLOOKUP(T18,REFERENCIAS!$R$12:$S$20,2,FALSE)</f>
        <v>#N/A</v>
      </c>
      <c r="X18" s="11" t="e">
        <f t="shared" si="0"/>
        <v>#N/A</v>
      </c>
      <c r="Y18" s="164"/>
      <c r="Z18" s="167"/>
      <c r="AA18" s="167"/>
      <c r="AB18" s="167"/>
      <c r="AC18" s="167"/>
      <c r="AD18" s="167"/>
      <c r="AE18" s="170"/>
      <c r="AF18" s="170"/>
      <c r="AG18" s="170"/>
      <c r="AH18" s="162"/>
      <c r="AI18" s="157"/>
      <c r="AJ18" s="159"/>
      <c r="AK18" s="27"/>
      <c r="AL18" s="27"/>
      <c r="AM18" s="27"/>
      <c r="AN18" s="27"/>
      <c r="AO18" s="27"/>
    </row>
    <row r="19" spans="1:41" ht="26.25" customHeight="1" x14ac:dyDescent="0.2">
      <c r="A19" s="148"/>
      <c r="B19" s="149"/>
      <c r="C19" s="161"/>
      <c r="D19" s="151"/>
      <c r="E19" s="17"/>
      <c r="F19" s="14"/>
      <c r="G19" s="152"/>
      <c r="H19" s="152"/>
      <c r="I19" s="162"/>
      <c r="J19" s="162"/>
      <c r="K19" s="9"/>
      <c r="L19" s="50"/>
      <c r="M19" s="11"/>
      <c r="N19" s="11"/>
      <c r="O19" s="50"/>
      <c r="P19" s="11"/>
      <c r="Q19" s="50"/>
      <c r="R19" s="50"/>
      <c r="S19" s="50">
        <f t="shared" si="1"/>
        <v>0</v>
      </c>
      <c r="T19" s="11" t="str">
        <f t="shared" si="2"/>
        <v>DÉBIL</v>
      </c>
      <c r="U19" s="50" t="str">
        <f t="shared" si="3"/>
        <v>DÉBIL</v>
      </c>
      <c r="V19" s="50"/>
      <c r="W19" s="11" t="e">
        <f>VLOOKUP(T19,REFERENCIAS!$R$12:$S$20,2,FALSE)</f>
        <v>#N/A</v>
      </c>
      <c r="X19" s="11" t="e">
        <f t="shared" si="0"/>
        <v>#N/A</v>
      </c>
      <c r="Y19" s="164"/>
      <c r="Z19" s="167"/>
      <c r="AA19" s="167"/>
      <c r="AB19" s="167"/>
      <c r="AC19" s="167"/>
      <c r="AD19" s="167"/>
      <c r="AE19" s="170"/>
      <c r="AF19" s="170"/>
      <c r="AG19" s="170"/>
      <c r="AH19" s="162"/>
      <c r="AI19" s="157"/>
      <c r="AJ19" s="159"/>
      <c r="AK19" s="27"/>
      <c r="AL19" s="27"/>
      <c r="AM19" s="27"/>
      <c r="AN19" s="27"/>
      <c r="AO19" s="27"/>
    </row>
    <row r="20" spans="1:41" ht="26.25" customHeight="1" x14ac:dyDescent="0.2">
      <c r="A20" s="148"/>
      <c r="B20" s="149"/>
      <c r="C20" s="161"/>
      <c r="D20" s="151"/>
      <c r="E20" s="17"/>
      <c r="F20" s="14"/>
      <c r="G20" s="152"/>
      <c r="H20" s="152"/>
      <c r="I20" s="162"/>
      <c r="J20" s="162"/>
      <c r="K20" s="9"/>
      <c r="L20" s="50"/>
      <c r="M20" s="11"/>
      <c r="N20" s="11"/>
      <c r="O20" s="50"/>
      <c r="P20" s="11"/>
      <c r="Q20" s="50"/>
      <c r="R20" s="50"/>
      <c r="S20" s="50">
        <f t="shared" si="1"/>
        <v>0</v>
      </c>
      <c r="T20" s="11" t="str">
        <f t="shared" si="2"/>
        <v>DÉBIL</v>
      </c>
      <c r="U20" s="50" t="str">
        <f t="shared" si="3"/>
        <v>DÉBIL</v>
      </c>
      <c r="V20" s="50"/>
      <c r="W20" s="11" t="e">
        <f>VLOOKUP(T20,REFERENCIAS!$R$12:$S$20,2,FALSE)</f>
        <v>#N/A</v>
      </c>
      <c r="X20" s="11" t="e">
        <f t="shared" si="0"/>
        <v>#N/A</v>
      </c>
      <c r="Y20" s="164"/>
      <c r="Z20" s="167"/>
      <c r="AA20" s="167"/>
      <c r="AB20" s="167"/>
      <c r="AC20" s="167"/>
      <c r="AD20" s="167"/>
      <c r="AE20" s="170"/>
      <c r="AF20" s="170"/>
      <c r="AG20" s="170"/>
      <c r="AH20" s="162"/>
      <c r="AI20" s="157"/>
      <c r="AJ20" s="159"/>
      <c r="AK20" s="27"/>
      <c r="AL20" s="27"/>
      <c r="AM20" s="27"/>
      <c r="AN20" s="27"/>
      <c r="AO20" s="27"/>
    </row>
    <row r="21" spans="1:41" ht="26.25" customHeight="1" x14ac:dyDescent="0.2">
      <c r="A21" s="148"/>
      <c r="B21" s="149"/>
      <c r="C21" s="161"/>
      <c r="D21" s="151"/>
      <c r="E21" s="17"/>
      <c r="F21" s="14"/>
      <c r="G21" s="152"/>
      <c r="H21" s="152"/>
      <c r="I21" s="162"/>
      <c r="J21" s="162"/>
      <c r="K21" s="9"/>
      <c r="L21" s="50"/>
      <c r="M21" s="11"/>
      <c r="N21" s="11"/>
      <c r="O21" s="50"/>
      <c r="P21" s="11"/>
      <c r="Q21" s="50"/>
      <c r="R21" s="50"/>
      <c r="S21" s="50">
        <f t="shared" si="1"/>
        <v>0</v>
      </c>
      <c r="T21" s="11" t="str">
        <f t="shared" si="2"/>
        <v>DÉBIL</v>
      </c>
      <c r="U21" s="50" t="str">
        <f t="shared" si="3"/>
        <v>DÉBIL</v>
      </c>
      <c r="V21" s="50"/>
      <c r="W21" s="11" t="e">
        <f>VLOOKUP(T21,REFERENCIAS!$R$12:$S$20,2,FALSE)</f>
        <v>#N/A</v>
      </c>
      <c r="X21" s="11" t="e">
        <f t="shared" si="0"/>
        <v>#N/A</v>
      </c>
      <c r="Y21" s="164"/>
      <c r="Z21" s="167"/>
      <c r="AA21" s="167"/>
      <c r="AB21" s="167"/>
      <c r="AC21" s="167"/>
      <c r="AD21" s="167"/>
      <c r="AE21" s="170"/>
      <c r="AF21" s="170"/>
      <c r="AG21" s="170"/>
      <c r="AH21" s="162"/>
      <c r="AI21" s="157"/>
      <c r="AJ21" s="159"/>
      <c r="AK21" s="27"/>
      <c r="AL21" s="27"/>
      <c r="AM21" s="27"/>
      <c r="AN21" s="27"/>
      <c r="AO21" s="27"/>
    </row>
    <row r="22" spans="1:41" ht="26.25" customHeight="1" x14ac:dyDescent="0.2">
      <c r="A22" s="148"/>
      <c r="B22" s="149"/>
      <c r="C22" s="161"/>
      <c r="D22" s="151"/>
      <c r="E22" s="17"/>
      <c r="F22" s="14"/>
      <c r="G22" s="152"/>
      <c r="H22" s="152"/>
      <c r="I22" s="162"/>
      <c r="J22" s="162"/>
      <c r="K22" s="9"/>
      <c r="L22" s="50"/>
      <c r="M22" s="11"/>
      <c r="N22" s="11"/>
      <c r="O22" s="50"/>
      <c r="P22" s="11"/>
      <c r="Q22" s="50"/>
      <c r="R22" s="50"/>
      <c r="S22" s="50">
        <f t="shared" si="1"/>
        <v>0</v>
      </c>
      <c r="T22" s="11" t="str">
        <f t="shared" si="2"/>
        <v>DÉBIL</v>
      </c>
      <c r="U22" s="50" t="str">
        <f t="shared" si="3"/>
        <v>DÉBIL</v>
      </c>
      <c r="V22" s="50"/>
      <c r="W22" s="11" t="e">
        <f>VLOOKUP(T22,REFERENCIAS!$R$12:$S$20,2,FALSE)</f>
        <v>#N/A</v>
      </c>
      <c r="X22" s="11" t="e">
        <f t="shared" si="0"/>
        <v>#N/A</v>
      </c>
      <c r="Y22" s="164"/>
      <c r="Z22" s="167"/>
      <c r="AA22" s="167"/>
      <c r="AB22" s="167"/>
      <c r="AC22" s="167"/>
      <c r="AD22" s="167"/>
      <c r="AE22" s="170"/>
      <c r="AF22" s="170"/>
      <c r="AG22" s="170"/>
      <c r="AH22" s="162"/>
      <c r="AI22" s="157"/>
      <c r="AJ22" s="159"/>
      <c r="AK22" s="27"/>
      <c r="AL22" s="27"/>
      <c r="AM22" s="27"/>
      <c r="AN22" s="27"/>
      <c r="AO22" s="27"/>
    </row>
    <row r="23" spans="1:41" ht="26.25" customHeight="1" x14ac:dyDescent="0.2">
      <c r="A23" s="148"/>
      <c r="B23" s="149"/>
      <c r="C23" s="161"/>
      <c r="D23" s="151"/>
      <c r="E23" s="17"/>
      <c r="F23" s="14"/>
      <c r="G23" s="152"/>
      <c r="H23" s="152"/>
      <c r="I23" s="162"/>
      <c r="J23" s="162"/>
      <c r="K23" s="9"/>
      <c r="L23" s="50"/>
      <c r="M23" s="11"/>
      <c r="N23" s="11"/>
      <c r="O23" s="50"/>
      <c r="P23" s="11"/>
      <c r="Q23" s="50"/>
      <c r="R23" s="50"/>
      <c r="S23" s="50">
        <f t="shared" si="1"/>
        <v>0</v>
      </c>
      <c r="T23" s="11" t="str">
        <f t="shared" si="2"/>
        <v>DÉBIL</v>
      </c>
      <c r="U23" s="50" t="str">
        <f t="shared" si="3"/>
        <v>DÉBIL</v>
      </c>
      <c r="V23" s="50"/>
      <c r="W23" s="11" t="e">
        <f>VLOOKUP(T23,REFERENCIAS!$R$12:$S$20,2,FALSE)</f>
        <v>#N/A</v>
      </c>
      <c r="X23" s="11" t="e">
        <f t="shared" si="0"/>
        <v>#N/A</v>
      </c>
      <c r="Y23" s="165"/>
      <c r="Z23" s="168"/>
      <c r="AA23" s="168"/>
      <c r="AB23" s="168"/>
      <c r="AC23" s="168"/>
      <c r="AD23" s="168"/>
      <c r="AE23" s="170"/>
      <c r="AF23" s="170"/>
      <c r="AG23" s="170"/>
      <c r="AH23" s="162"/>
      <c r="AI23" s="158"/>
      <c r="AJ23" s="159"/>
      <c r="AK23" s="27"/>
      <c r="AL23" s="27"/>
      <c r="AM23" s="27"/>
      <c r="AN23" s="42"/>
      <c r="AO23" s="27"/>
    </row>
    <row r="24" spans="1:41" ht="26.25" x14ac:dyDescent="0.2">
      <c r="A24" s="148"/>
      <c r="B24" s="149">
        <v>3</v>
      </c>
      <c r="C24" s="161"/>
      <c r="D24" s="151"/>
      <c r="E24" s="38"/>
      <c r="F24" s="38"/>
      <c r="G24" s="152"/>
      <c r="H24" s="152"/>
      <c r="I24" s="162" t="str">
        <f>CONCATENATE(G24,H24)</f>
        <v/>
      </c>
      <c r="J24" s="162" t="e">
        <f>VLOOKUP(I24,REFERENCIAS!$L$12:$M$36,2,FALSE)</f>
        <v>#N/A</v>
      </c>
      <c r="K24" s="38"/>
      <c r="L24" s="50"/>
      <c r="M24" s="11"/>
      <c r="N24" s="11"/>
      <c r="O24" s="50"/>
      <c r="P24" s="11"/>
      <c r="Q24" s="50"/>
      <c r="R24" s="50"/>
      <c r="S24" s="50">
        <f t="shared" si="1"/>
        <v>0</v>
      </c>
      <c r="T24" s="11" t="str">
        <f t="shared" si="2"/>
        <v>DÉBIL</v>
      </c>
      <c r="U24" s="50" t="str">
        <f t="shared" si="3"/>
        <v>DÉBIL</v>
      </c>
      <c r="V24" s="50"/>
      <c r="W24" s="11" t="e">
        <f>VLOOKUP(T24,REFERENCIAS!$R$12:$S$20,2,FALSE)</f>
        <v>#N/A</v>
      </c>
      <c r="X24" s="11" t="e">
        <f t="shared" si="0"/>
        <v>#N/A</v>
      </c>
      <c r="Y24" s="163" t="e">
        <f>IF(AVERAGE(W24:W33)&lt;50,"DÉBIL",IF(AVERAGE(W24:W33)&lt;100,"MODERADO","FUERTE"))</f>
        <v>#N/A</v>
      </c>
      <c r="Z24" s="166"/>
      <c r="AA24" s="166"/>
      <c r="AB24" s="166" t="e">
        <f>CONCATENATE(Y24,Z24,AA24)</f>
        <v>#N/A</v>
      </c>
      <c r="AC24" s="166" t="e">
        <f>VLOOKUP(AB24,REFERENCIAS!$X$11:$Z$19,2,FALSE)</f>
        <v>#N/A</v>
      </c>
      <c r="AD24" s="166" t="e">
        <f>VLOOKUP(AB24,REFERENCIAS!$X$11:$Z$19,3,FALSE)</f>
        <v>#N/A</v>
      </c>
      <c r="AE24" s="169" t="e">
        <f>IF(G24-AC24&lt;1,1,G24-AC24)</f>
        <v>#N/A</v>
      </c>
      <c r="AF24" s="169" t="e">
        <f>IF(H24-AD24&lt;1,1,H24-AD24)</f>
        <v>#N/A</v>
      </c>
      <c r="AG24" s="169" t="e">
        <f>CONCATENATE(AE24,AF24)</f>
        <v>#N/A</v>
      </c>
      <c r="AH24" s="162" t="e">
        <f>VLOOKUP(AG24,REFERENCIAS!$L$12:$M$36,2,FALSE)</f>
        <v>#N/A</v>
      </c>
      <c r="AI24" s="156"/>
      <c r="AJ24" s="159"/>
      <c r="AK24" s="27"/>
      <c r="AL24" s="46"/>
      <c r="AM24" s="43"/>
      <c r="AN24" s="45"/>
      <c r="AO24" s="44"/>
    </row>
    <row r="25" spans="1:41" ht="26.25" x14ac:dyDescent="0.2">
      <c r="A25" s="148"/>
      <c r="B25" s="149"/>
      <c r="C25" s="161"/>
      <c r="D25" s="151"/>
      <c r="F25" s="15"/>
      <c r="G25" s="152"/>
      <c r="H25" s="152"/>
      <c r="I25" s="162"/>
      <c r="J25" s="162"/>
      <c r="K25" s="9"/>
      <c r="L25" s="50"/>
      <c r="M25" s="11"/>
      <c r="N25" s="11"/>
      <c r="O25" s="50"/>
      <c r="P25" s="11"/>
      <c r="Q25" s="50"/>
      <c r="R25" s="50"/>
      <c r="S25" s="50">
        <f t="shared" ref="S25:S48" si="4">SUM(L25:R25)</f>
        <v>0</v>
      </c>
      <c r="T25" s="11" t="str">
        <f t="shared" si="2"/>
        <v>DÉBIL</v>
      </c>
      <c r="U25" s="50" t="str">
        <f t="shared" ref="U25:U48" si="5">IF(S25&lt;86,"DÉBIL",IF(S25&lt;96,"MODERADO","FUERTE"))</f>
        <v>DÉBIL</v>
      </c>
      <c r="V25" s="50"/>
      <c r="W25" s="11" t="e">
        <f>VLOOKUP(T25,REFERENCIAS!$R$12:$S$20,2,FALSE)</f>
        <v>#N/A</v>
      </c>
      <c r="X25" s="11" t="e">
        <f t="shared" si="0"/>
        <v>#N/A</v>
      </c>
      <c r="Y25" s="164"/>
      <c r="Z25" s="167"/>
      <c r="AA25" s="167"/>
      <c r="AB25" s="167"/>
      <c r="AC25" s="167"/>
      <c r="AD25" s="167"/>
      <c r="AE25" s="170"/>
      <c r="AF25" s="170"/>
      <c r="AG25" s="170"/>
      <c r="AH25" s="162"/>
      <c r="AI25" s="157"/>
      <c r="AJ25" s="159"/>
      <c r="AK25" s="27"/>
      <c r="AL25" s="54"/>
      <c r="AM25" s="43"/>
      <c r="AN25" s="47"/>
      <c r="AO25" s="44"/>
    </row>
    <row r="26" spans="1:41" ht="26.25" x14ac:dyDescent="0.2">
      <c r="A26" s="148"/>
      <c r="B26" s="149"/>
      <c r="C26" s="161"/>
      <c r="D26" s="151"/>
      <c r="E26" s="15"/>
      <c r="F26" s="15"/>
      <c r="G26" s="152"/>
      <c r="H26" s="152"/>
      <c r="I26" s="162"/>
      <c r="J26" s="162"/>
      <c r="K26" s="9"/>
      <c r="L26" s="50"/>
      <c r="M26" s="11"/>
      <c r="N26" s="11"/>
      <c r="O26" s="50"/>
      <c r="P26" s="11"/>
      <c r="Q26" s="50"/>
      <c r="R26" s="50"/>
      <c r="S26" s="50">
        <f t="shared" si="4"/>
        <v>0</v>
      </c>
      <c r="T26" s="11" t="str">
        <f t="shared" si="2"/>
        <v>DÉBIL</v>
      </c>
      <c r="U26" s="50" t="str">
        <f t="shared" si="5"/>
        <v>DÉBIL</v>
      </c>
      <c r="V26" s="50"/>
      <c r="W26" s="11" t="e">
        <f>VLOOKUP(T26,REFERENCIAS!$R$12:$S$20,2,FALSE)</f>
        <v>#N/A</v>
      </c>
      <c r="X26" s="11" t="e">
        <f t="shared" si="0"/>
        <v>#N/A</v>
      </c>
      <c r="Y26" s="164"/>
      <c r="Z26" s="167"/>
      <c r="AA26" s="167"/>
      <c r="AB26" s="167"/>
      <c r="AC26" s="167"/>
      <c r="AD26" s="167"/>
      <c r="AE26" s="170"/>
      <c r="AF26" s="170"/>
      <c r="AG26" s="170"/>
      <c r="AH26" s="162"/>
      <c r="AI26" s="157"/>
      <c r="AJ26" s="159"/>
      <c r="AK26" s="27"/>
      <c r="AL26" s="27"/>
      <c r="AM26" s="27"/>
      <c r="AN26" s="27"/>
      <c r="AO26" s="27"/>
    </row>
    <row r="27" spans="1:41" ht="26.25" x14ac:dyDescent="0.2">
      <c r="A27" s="148"/>
      <c r="B27" s="149"/>
      <c r="C27" s="161"/>
      <c r="D27" s="151"/>
      <c r="E27" s="15"/>
      <c r="F27" s="15"/>
      <c r="G27" s="152"/>
      <c r="H27" s="152"/>
      <c r="I27" s="162"/>
      <c r="J27" s="162"/>
      <c r="K27" s="9"/>
      <c r="L27" s="50"/>
      <c r="M27" s="11"/>
      <c r="N27" s="11"/>
      <c r="O27" s="50"/>
      <c r="P27" s="11"/>
      <c r="Q27" s="50"/>
      <c r="R27" s="50"/>
      <c r="S27" s="50">
        <f t="shared" si="4"/>
        <v>0</v>
      </c>
      <c r="T27" s="11" t="str">
        <f t="shared" si="2"/>
        <v>DÉBIL</v>
      </c>
      <c r="U27" s="50" t="str">
        <f t="shared" si="5"/>
        <v>DÉBIL</v>
      </c>
      <c r="V27" s="50"/>
      <c r="W27" s="11" t="e">
        <f>VLOOKUP(T27,REFERENCIAS!$R$12:$S$20,2,FALSE)</f>
        <v>#N/A</v>
      </c>
      <c r="X27" s="11" t="e">
        <f t="shared" si="0"/>
        <v>#N/A</v>
      </c>
      <c r="Y27" s="164"/>
      <c r="Z27" s="167"/>
      <c r="AA27" s="167"/>
      <c r="AB27" s="167"/>
      <c r="AC27" s="167"/>
      <c r="AD27" s="167"/>
      <c r="AE27" s="170"/>
      <c r="AF27" s="170"/>
      <c r="AG27" s="170"/>
      <c r="AH27" s="162"/>
      <c r="AI27" s="157"/>
      <c r="AJ27" s="159"/>
      <c r="AK27" s="27"/>
      <c r="AL27" s="27"/>
      <c r="AM27" s="27"/>
      <c r="AN27" s="27"/>
      <c r="AO27" s="27"/>
    </row>
    <row r="28" spans="1:41" ht="25.9" customHeight="1" x14ac:dyDescent="0.2">
      <c r="A28" s="148"/>
      <c r="B28" s="149"/>
      <c r="C28" s="161"/>
      <c r="D28" s="151"/>
      <c r="E28" s="17"/>
      <c r="F28" s="14"/>
      <c r="G28" s="152"/>
      <c r="H28" s="152"/>
      <c r="I28" s="162"/>
      <c r="J28" s="162"/>
      <c r="K28" s="9"/>
      <c r="L28" s="50"/>
      <c r="M28" s="11"/>
      <c r="N28" s="11"/>
      <c r="O28" s="50"/>
      <c r="P28" s="11"/>
      <c r="Q28" s="50"/>
      <c r="R28" s="50"/>
      <c r="S28" s="50">
        <f t="shared" si="4"/>
        <v>0</v>
      </c>
      <c r="T28" s="11" t="str">
        <f t="shared" si="2"/>
        <v>DÉBIL</v>
      </c>
      <c r="U28" s="50" t="str">
        <f t="shared" si="5"/>
        <v>DÉBIL</v>
      </c>
      <c r="V28" s="50"/>
      <c r="W28" s="11" t="e">
        <f>VLOOKUP(T28,REFERENCIAS!$R$12:$S$20,2,FALSE)</f>
        <v>#N/A</v>
      </c>
      <c r="X28" s="11" t="e">
        <f t="shared" si="0"/>
        <v>#N/A</v>
      </c>
      <c r="Y28" s="164"/>
      <c r="Z28" s="167"/>
      <c r="AA28" s="167"/>
      <c r="AB28" s="167"/>
      <c r="AC28" s="167"/>
      <c r="AD28" s="167"/>
      <c r="AE28" s="170"/>
      <c r="AF28" s="170"/>
      <c r="AG28" s="170"/>
      <c r="AH28" s="162"/>
      <c r="AI28" s="157"/>
      <c r="AJ28" s="159"/>
      <c r="AK28" s="27"/>
      <c r="AL28" s="27"/>
      <c r="AM28" s="27"/>
      <c r="AN28" s="27"/>
      <c r="AO28" s="27"/>
    </row>
    <row r="29" spans="1:41" ht="25.9" customHeight="1" x14ac:dyDescent="0.2">
      <c r="A29" s="148"/>
      <c r="B29" s="149"/>
      <c r="C29" s="161"/>
      <c r="D29" s="151"/>
      <c r="E29" s="17"/>
      <c r="F29" s="14"/>
      <c r="G29" s="152"/>
      <c r="H29" s="152"/>
      <c r="I29" s="162"/>
      <c r="J29" s="162"/>
      <c r="K29" s="9"/>
      <c r="L29" s="50"/>
      <c r="M29" s="11"/>
      <c r="N29" s="11"/>
      <c r="O29" s="50"/>
      <c r="P29" s="11"/>
      <c r="Q29" s="50"/>
      <c r="R29" s="50"/>
      <c r="S29" s="50">
        <f t="shared" si="4"/>
        <v>0</v>
      </c>
      <c r="T29" s="11" t="str">
        <f t="shared" si="2"/>
        <v>DÉBIL</v>
      </c>
      <c r="U29" s="50" t="str">
        <f t="shared" si="5"/>
        <v>DÉBIL</v>
      </c>
      <c r="V29" s="50"/>
      <c r="W29" s="11" t="e">
        <f>VLOOKUP(T29,REFERENCIAS!$R$12:$S$20,2,FALSE)</f>
        <v>#N/A</v>
      </c>
      <c r="X29" s="11" t="e">
        <f t="shared" si="0"/>
        <v>#N/A</v>
      </c>
      <c r="Y29" s="164"/>
      <c r="Z29" s="167"/>
      <c r="AA29" s="167"/>
      <c r="AB29" s="167"/>
      <c r="AC29" s="167"/>
      <c r="AD29" s="167"/>
      <c r="AE29" s="170"/>
      <c r="AF29" s="170"/>
      <c r="AG29" s="170"/>
      <c r="AH29" s="162"/>
      <c r="AI29" s="157"/>
      <c r="AJ29" s="159"/>
      <c r="AK29" s="27"/>
      <c r="AL29" s="27"/>
      <c r="AM29" s="27"/>
      <c r="AN29" s="27"/>
      <c r="AO29" s="27"/>
    </row>
    <row r="30" spans="1:41" ht="25.9" customHeight="1" x14ac:dyDescent="0.2">
      <c r="A30" s="148"/>
      <c r="B30" s="149"/>
      <c r="C30" s="161"/>
      <c r="D30" s="151"/>
      <c r="E30" s="17"/>
      <c r="F30" s="14"/>
      <c r="G30" s="152"/>
      <c r="H30" s="152"/>
      <c r="I30" s="162"/>
      <c r="J30" s="162"/>
      <c r="K30" s="9"/>
      <c r="L30" s="50"/>
      <c r="M30" s="11"/>
      <c r="N30" s="11"/>
      <c r="O30" s="50"/>
      <c r="P30" s="11"/>
      <c r="Q30" s="50"/>
      <c r="R30" s="50"/>
      <c r="S30" s="50">
        <f t="shared" si="4"/>
        <v>0</v>
      </c>
      <c r="T30" s="11" t="str">
        <f t="shared" si="2"/>
        <v>DÉBIL</v>
      </c>
      <c r="U30" s="50" t="str">
        <f t="shared" si="5"/>
        <v>DÉBIL</v>
      </c>
      <c r="V30" s="50"/>
      <c r="W30" s="11" t="e">
        <f>VLOOKUP(T30,REFERENCIAS!$R$12:$S$20,2,FALSE)</f>
        <v>#N/A</v>
      </c>
      <c r="X30" s="11" t="e">
        <f t="shared" si="0"/>
        <v>#N/A</v>
      </c>
      <c r="Y30" s="164"/>
      <c r="Z30" s="167"/>
      <c r="AA30" s="167"/>
      <c r="AB30" s="167"/>
      <c r="AC30" s="167"/>
      <c r="AD30" s="167"/>
      <c r="AE30" s="170"/>
      <c r="AF30" s="170"/>
      <c r="AG30" s="170"/>
      <c r="AH30" s="162"/>
      <c r="AI30" s="157"/>
      <c r="AJ30" s="159"/>
      <c r="AK30" s="27"/>
      <c r="AL30" s="27"/>
      <c r="AM30" s="27"/>
      <c r="AN30" s="27"/>
      <c r="AO30" s="27"/>
    </row>
    <row r="31" spans="1:41" ht="25.9" customHeight="1" x14ac:dyDescent="0.2">
      <c r="A31" s="148"/>
      <c r="B31" s="149"/>
      <c r="C31" s="161"/>
      <c r="D31" s="151"/>
      <c r="E31" s="17"/>
      <c r="F31" s="14"/>
      <c r="G31" s="152"/>
      <c r="H31" s="152"/>
      <c r="I31" s="162"/>
      <c r="J31" s="162"/>
      <c r="K31" s="9"/>
      <c r="L31" s="50"/>
      <c r="M31" s="11"/>
      <c r="N31" s="11"/>
      <c r="O31" s="50"/>
      <c r="P31" s="11"/>
      <c r="Q31" s="50"/>
      <c r="R31" s="50"/>
      <c r="S31" s="50">
        <f t="shared" si="4"/>
        <v>0</v>
      </c>
      <c r="T31" s="11" t="str">
        <f t="shared" ref="T31:T48" si="6">CONCATENATE(U31,V31)</f>
        <v>DÉBIL</v>
      </c>
      <c r="U31" s="50" t="str">
        <f t="shared" si="5"/>
        <v>DÉBIL</v>
      </c>
      <c r="V31" s="50"/>
      <c r="W31" s="11" t="e">
        <f>VLOOKUP(T31,REFERENCIAS!$R$12:$S$20,2,FALSE)</f>
        <v>#N/A</v>
      </c>
      <c r="X31" s="11" t="e">
        <f t="shared" si="0"/>
        <v>#N/A</v>
      </c>
      <c r="Y31" s="164"/>
      <c r="Z31" s="167"/>
      <c r="AA31" s="167"/>
      <c r="AB31" s="167"/>
      <c r="AC31" s="167"/>
      <c r="AD31" s="167"/>
      <c r="AE31" s="170"/>
      <c r="AF31" s="170"/>
      <c r="AG31" s="170"/>
      <c r="AH31" s="162"/>
      <c r="AI31" s="157"/>
      <c r="AJ31" s="159"/>
      <c r="AK31" s="27"/>
      <c r="AL31" s="27"/>
      <c r="AM31" s="27"/>
      <c r="AN31" s="27"/>
      <c r="AO31" s="27"/>
    </row>
    <row r="32" spans="1:41" ht="25.9" customHeight="1" x14ac:dyDescent="0.2">
      <c r="A32" s="148"/>
      <c r="B32" s="149"/>
      <c r="C32" s="161"/>
      <c r="D32" s="151"/>
      <c r="E32" s="17"/>
      <c r="F32" s="14"/>
      <c r="G32" s="152"/>
      <c r="H32" s="152"/>
      <c r="I32" s="162"/>
      <c r="J32" s="162"/>
      <c r="K32" s="9"/>
      <c r="L32" s="50"/>
      <c r="M32" s="11"/>
      <c r="N32" s="11"/>
      <c r="O32" s="50"/>
      <c r="P32" s="11"/>
      <c r="Q32" s="50"/>
      <c r="R32" s="50"/>
      <c r="S32" s="50">
        <f t="shared" si="4"/>
        <v>0</v>
      </c>
      <c r="T32" s="11" t="str">
        <f t="shared" si="6"/>
        <v>DÉBIL</v>
      </c>
      <c r="U32" s="50" t="str">
        <f t="shared" si="5"/>
        <v>DÉBIL</v>
      </c>
      <c r="V32" s="50"/>
      <c r="W32" s="11" t="e">
        <f>VLOOKUP(T32,REFERENCIAS!$R$12:$S$20,2,FALSE)</f>
        <v>#N/A</v>
      </c>
      <c r="X32" s="11" t="e">
        <f t="shared" si="0"/>
        <v>#N/A</v>
      </c>
      <c r="Y32" s="164"/>
      <c r="Z32" s="167"/>
      <c r="AA32" s="167"/>
      <c r="AB32" s="167"/>
      <c r="AC32" s="167"/>
      <c r="AD32" s="167"/>
      <c r="AE32" s="170"/>
      <c r="AF32" s="170"/>
      <c r="AG32" s="170"/>
      <c r="AH32" s="162"/>
      <c r="AI32" s="157"/>
      <c r="AJ32" s="159"/>
      <c r="AK32" s="27"/>
      <c r="AL32" s="27"/>
      <c r="AM32" s="27"/>
      <c r="AN32" s="27"/>
      <c r="AO32" s="27"/>
    </row>
    <row r="33" spans="1:41" ht="25.9" customHeight="1" x14ac:dyDescent="0.2">
      <c r="A33" s="148"/>
      <c r="B33" s="149"/>
      <c r="C33" s="161"/>
      <c r="D33" s="151"/>
      <c r="E33" s="17"/>
      <c r="F33" s="14"/>
      <c r="G33" s="152"/>
      <c r="H33" s="152"/>
      <c r="I33" s="162"/>
      <c r="J33" s="162"/>
      <c r="K33" s="9"/>
      <c r="L33" s="50"/>
      <c r="M33" s="11"/>
      <c r="N33" s="11"/>
      <c r="O33" s="50"/>
      <c r="P33" s="11"/>
      <c r="Q33" s="50"/>
      <c r="R33" s="50"/>
      <c r="S33" s="50">
        <f t="shared" si="4"/>
        <v>0</v>
      </c>
      <c r="T33" s="11" t="str">
        <f t="shared" si="6"/>
        <v>DÉBIL</v>
      </c>
      <c r="U33" s="50" t="str">
        <f t="shared" si="5"/>
        <v>DÉBIL</v>
      </c>
      <c r="V33" s="50"/>
      <c r="W33" s="11" t="e">
        <f>VLOOKUP(T33,REFERENCIAS!$R$12:$S$20,2,FALSE)</f>
        <v>#N/A</v>
      </c>
      <c r="X33" s="11" t="e">
        <f t="shared" si="0"/>
        <v>#N/A</v>
      </c>
      <c r="Y33" s="165"/>
      <c r="Z33" s="168"/>
      <c r="AA33" s="168"/>
      <c r="AB33" s="168"/>
      <c r="AC33" s="168"/>
      <c r="AD33" s="168"/>
      <c r="AE33" s="170"/>
      <c r="AF33" s="170"/>
      <c r="AG33" s="170"/>
      <c r="AH33" s="162"/>
      <c r="AI33" s="158"/>
      <c r="AJ33" s="159"/>
      <c r="AK33" s="27"/>
      <c r="AL33" s="27"/>
      <c r="AM33" s="27"/>
      <c r="AN33" s="27"/>
      <c r="AO33" s="27"/>
    </row>
    <row r="34" spans="1:41" ht="25.9" customHeight="1" x14ac:dyDescent="0.25">
      <c r="A34" s="148"/>
      <c r="B34" s="149">
        <v>4</v>
      </c>
      <c r="C34" s="153"/>
      <c r="D34" s="151"/>
      <c r="E34" s="19"/>
      <c r="F34" s="14"/>
      <c r="G34" s="152"/>
      <c r="H34" s="152"/>
      <c r="I34" s="162" t="str">
        <f>CONCATENATE(G34,H34)</f>
        <v/>
      </c>
      <c r="J34" s="162" t="e">
        <f>VLOOKUP(I34,REFERENCIAS!$L$12:$M$36,2,FALSE)</f>
        <v>#N/A</v>
      </c>
      <c r="K34" s="9"/>
      <c r="L34" s="50"/>
      <c r="M34" s="11"/>
      <c r="N34" s="11"/>
      <c r="O34" s="50"/>
      <c r="P34" s="11"/>
      <c r="Q34" s="50"/>
      <c r="R34" s="50"/>
      <c r="S34" s="50">
        <f t="shared" si="4"/>
        <v>0</v>
      </c>
      <c r="T34" s="11" t="str">
        <f t="shared" si="6"/>
        <v>DÉBIL</v>
      </c>
      <c r="U34" s="50" t="str">
        <f t="shared" si="5"/>
        <v>DÉBIL</v>
      </c>
      <c r="V34" s="50"/>
      <c r="W34" s="11" t="e">
        <f>VLOOKUP(T34,REFERENCIAS!$R$12:$S$20,2,FALSE)</f>
        <v>#N/A</v>
      </c>
      <c r="X34" s="11" t="e">
        <f t="shared" si="0"/>
        <v>#N/A</v>
      </c>
      <c r="Y34" s="163" t="e">
        <f>IF(AVERAGE(W34:W43)&lt;50,"DÉBIL",IF(AVERAGE(W34:W43)&lt;100,"MODERADO","FUERTE"))</f>
        <v>#N/A</v>
      </c>
      <c r="Z34" s="166"/>
      <c r="AA34" s="166"/>
      <c r="AB34" s="166" t="e">
        <f>CONCATENATE(Y34,Z34,AA34)</f>
        <v>#N/A</v>
      </c>
      <c r="AC34" s="166" t="e">
        <f>VLOOKUP(AB34,REFERENCIAS!$X$11:$Z$19,2,FALSE)</f>
        <v>#N/A</v>
      </c>
      <c r="AD34" s="166" t="e">
        <f>VLOOKUP(AB34,REFERENCIAS!$X$11:$Z$19,3,FALSE)</f>
        <v>#N/A</v>
      </c>
      <c r="AE34" s="169" t="e">
        <f>IF(G34-AC34&lt;1,1,G34-AC34)</f>
        <v>#N/A</v>
      </c>
      <c r="AF34" s="169" t="e">
        <f>IF(H34-AD34&lt;1,1,H34-AD34)</f>
        <v>#N/A</v>
      </c>
      <c r="AG34" s="169" t="e">
        <f>CONCATENATE(AE34,AF34)</f>
        <v>#N/A</v>
      </c>
      <c r="AH34" s="162" t="e">
        <f>VLOOKUP(AG34,REFERENCIAS!$L$12:$M$36,2,FALSE)</f>
        <v>#N/A</v>
      </c>
      <c r="AI34" s="156"/>
      <c r="AJ34" s="159"/>
      <c r="AK34" s="27"/>
      <c r="AL34" s="27"/>
      <c r="AM34" s="27"/>
      <c r="AN34" s="27"/>
      <c r="AO34" s="27"/>
    </row>
    <row r="35" spans="1:41" ht="25.9" customHeight="1" x14ac:dyDescent="0.25">
      <c r="A35" s="148"/>
      <c r="B35" s="149"/>
      <c r="C35" s="153"/>
      <c r="D35" s="151"/>
      <c r="E35" s="20"/>
      <c r="F35" s="14"/>
      <c r="G35" s="152"/>
      <c r="H35" s="152"/>
      <c r="I35" s="162"/>
      <c r="J35" s="162"/>
      <c r="K35" s="9"/>
      <c r="L35" s="50"/>
      <c r="M35" s="11"/>
      <c r="N35" s="11"/>
      <c r="O35" s="50"/>
      <c r="P35" s="11"/>
      <c r="Q35" s="50"/>
      <c r="R35" s="50"/>
      <c r="S35" s="50">
        <f t="shared" si="4"/>
        <v>0</v>
      </c>
      <c r="T35" s="11" t="str">
        <f t="shared" si="6"/>
        <v>DÉBIL</v>
      </c>
      <c r="U35" s="50" t="str">
        <f t="shared" si="5"/>
        <v>DÉBIL</v>
      </c>
      <c r="V35" s="50"/>
      <c r="W35" s="11" t="e">
        <f>VLOOKUP(T35,REFERENCIAS!$R$12:$S$20,2,FALSE)</f>
        <v>#N/A</v>
      </c>
      <c r="X35" s="11" t="e">
        <f t="shared" si="0"/>
        <v>#N/A</v>
      </c>
      <c r="Y35" s="164"/>
      <c r="Z35" s="167"/>
      <c r="AA35" s="167"/>
      <c r="AB35" s="167"/>
      <c r="AC35" s="167"/>
      <c r="AD35" s="167"/>
      <c r="AE35" s="170"/>
      <c r="AF35" s="170"/>
      <c r="AG35" s="170"/>
      <c r="AH35" s="162"/>
      <c r="AI35" s="157"/>
      <c r="AJ35" s="159"/>
      <c r="AK35" s="27"/>
      <c r="AL35" s="27"/>
      <c r="AM35" s="27"/>
      <c r="AN35" s="27"/>
      <c r="AO35" s="27"/>
    </row>
    <row r="36" spans="1:41" ht="25.9" customHeight="1" x14ac:dyDescent="0.25">
      <c r="A36" s="148"/>
      <c r="B36" s="149"/>
      <c r="C36" s="153"/>
      <c r="D36" s="151"/>
      <c r="E36" s="20"/>
      <c r="F36" s="18"/>
      <c r="G36" s="152"/>
      <c r="H36" s="152"/>
      <c r="I36" s="162"/>
      <c r="J36" s="162"/>
      <c r="K36" s="9"/>
      <c r="L36" s="50"/>
      <c r="M36" s="11"/>
      <c r="N36" s="11"/>
      <c r="O36" s="50"/>
      <c r="P36" s="11"/>
      <c r="Q36" s="50"/>
      <c r="R36" s="50"/>
      <c r="S36" s="50">
        <f t="shared" si="4"/>
        <v>0</v>
      </c>
      <c r="T36" s="11" t="str">
        <f t="shared" si="6"/>
        <v>DÉBIL</v>
      </c>
      <c r="U36" s="50" t="str">
        <f t="shared" si="5"/>
        <v>DÉBIL</v>
      </c>
      <c r="V36" s="50"/>
      <c r="W36" s="11" t="e">
        <f>VLOOKUP(T36,REFERENCIAS!$R$12:$S$20,2,FALSE)</f>
        <v>#N/A</v>
      </c>
      <c r="X36" s="11" t="e">
        <f t="shared" si="0"/>
        <v>#N/A</v>
      </c>
      <c r="Y36" s="164"/>
      <c r="Z36" s="167"/>
      <c r="AA36" s="167"/>
      <c r="AB36" s="167"/>
      <c r="AC36" s="167"/>
      <c r="AD36" s="167"/>
      <c r="AE36" s="170"/>
      <c r="AF36" s="170"/>
      <c r="AG36" s="170"/>
      <c r="AH36" s="162"/>
      <c r="AI36" s="157"/>
      <c r="AJ36" s="159"/>
      <c r="AK36" s="27"/>
      <c r="AL36" s="27"/>
      <c r="AM36" s="27"/>
      <c r="AN36" s="27"/>
      <c r="AO36" s="27"/>
    </row>
    <row r="37" spans="1:41" ht="25.9" customHeight="1" x14ac:dyDescent="0.25">
      <c r="A37" s="148"/>
      <c r="B37" s="149"/>
      <c r="C37" s="153"/>
      <c r="D37" s="151"/>
      <c r="E37" s="20"/>
      <c r="F37" s="16"/>
      <c r="G37" s="152"/>
      <c r="H37" s="152"/>
      <c r="I37" s="162"/>
      <c r="J37" s="162"/>
      <c r="K37" s="9"/>
      <c r="L37" s="50"/>
      <c r="M37" s="11"/>
      <c r="N37" s="11"/>
      <c r="O37" s="50"/>
      <c r="P37" s="11"/>
      <c r="Q37" s="50"/>
      <c r="R37" s="50"/>
      <c r="S37" s="50">
        <f t="shared" si="4"/>
        <v>0</v>
      </c>
      <c r="T37" s="11" t="str">
        <f t="shared" si="6"/>
        <v>DÉBIL</v>
      </c>
      <c r="U37" s="50" t="str">
        <f t="shared" si="5"/>
        <v>DÉBIL</v>
      </c>
      <c r="V37" s="50"/>
      <c r="W37" s="11" t="e">
        <f>VLOOKUP(T37,REFERENCIAS!$R$12:$S$20,2,FALSE)</f>
        <v>#N/A</v>
      </c>
      <c r="X37" s="11" t="e">
        <f t="shared" si="0"/>
        <v>#N/A</v>
      </c>
      <c r="Y37" s="164"/>
      <c r="Z37" s="167"/>
      <c r="AA37" s="167"/>
      <c r="AB37" s="167"/>
      <c r="AC37" s="167"/>
      <c r="AD37" s="167"/>
      <c r="AE37" s="170"/>
      <c r="AF37" s="170"/>
      <c r="AG37" s="170"/>
      <c r="AH37" s="162"/>
      <c r="AI37" s="157"/>
      <c r="AJ37" s="159"/>
      <c r="AK37" s="27"/>
      <c r="AL37" s="27"/>
      <c r="AM37" s="27"/>
      <c r="AN37" s="27"/>
      <c r="AO37" s="27"/>
    </row>
    <row r="38" spans="1:41" ht="25.9" customHeight="1" x14ac:dyDescent="0.2">
      <c r="A38" s="148"/>
      <c r="B38" s="149"/>
      <c r="C38" s="153"/>
      <c r="D38" s="151"/>
      <c r="E38" s="14"/>
      <c r="F38" s="14"/>
      <c r="G38" s="152"/>
      <c r="H38" s="152"/>
      <c r="I38" s="162"/>
      <c r="J38" s="162"/>
      <c r="K38" s="9"/>
      <c r="L38" s="50"/>
      <c r="M38" s="11"/>
      <c r="N38" s="11"/>
      <c r="O38" s="50"/>
      <c r="P38" s="11"/>
      <c r="Q38" s="50"/>
      <c r="R38" s="50"/>
      <c r="S38" s="50">
        <f t="shared" si="4"/>
        <v>0</v>
      </c>
      <c r="T38" s="11" t="str">
        <f t="shared" si="6"/>
        <v>DÉBIL</v>
      </c>
      <c r="U38" s="50" t="str">
        <f t="shared" si="5"/>
        <v>DÉBIL</v>
      </c>
      <c r="V38" s="50"/>
      <c r="W38" s="11" t="e">
        <f>VLOOKUP(T38,REFERENCIAS!$R$12:$S$20,2,FALSE)</f>
        <v>#N/A</v>
      </c>
      <c r="X38" s="11" t="e">
        <f t="shared" si="0"/>
        <v>#N/A</v>
      </c>
      <c r="Y38" s="164"/>
      <c r="Z38" s="167"/>
      <c r="AA38" s="167"/>
      <c r="AB38" s="167"/>
      <c r="AC38" s="167"/>
      <c r="AD38" s="167"/>
      <c r="AE38" s="170"/>
      <c r="AF38" s="170"/>
      <c r="AG38" s="170"/>
      <c r="AH38" s="162"/>
      <c r="AI38" s="157"/>
      <c r="AJ38" s="159"/>
      <c r="AK38" s="27"/>
      <c r="AL38" s="27"/>
      <c r="AM38" s="27"/>
      <c r="AN38" s="27"/>
      <c r="AO38" s="27"/>
    </row>
    <row r="39" spans="1:41" ht="25.9" customHeight="1" x14ac:dyDescent="0.2">
      <c r="A39" s="148"/>
      <c r="B39" s="149"/>
      <c r="C39" s="153"/>
      <c r="D39" s="151"/>
      <c r="E39" s="14"/>
      <c r="F39" s="14"/>
      <c r="G39" s="152"/>
      <c r="H39" s="152"/>
      <c r="I39" s="162"/>
      <c r="J39" s="162"/>
      <c r="K39" s="9"/>
      <c r="L39" s="50"/>
      <c r="M39" s="11"/>
      <c r="N39" s="11"/>
      <c r="O39" s="50"/>
      <c r="P39" s="11"/>
      <c r="Q39" s="50"/>
      <c r="R39" s="50"/>
      <c r="S39" s="50">
        <f t="shared" si="4"/>
        <v>0</v>
      </c>
      <c r="T39" s="11" t="str">
        <f t="shared" si="6"/>
        <v>DÉBIL</v>
      </c>
      <c r="U39" s="50" t="str">
        <f t="shared" si="5"/>
        <v>DÉBIL</v>
      </c>
      <c r="V39" s="50"/>
      <c r="W39" s="11" t="e">
        <f>VLOOKUP(T39,REFERENCIAS!$R$12:$S$20,2,FALSE)</f>
        <v>#N/A</v>
      </c>
      <c r="X39" s="11" t="e">
        <f t="shared" si="0"/>
        <v>#N/A</v>
      </c>
      <c r="Y39" s="164"/>
      <c r="Z39" s="167"/>
      <c r="AA39" s="167"/>
      <c r="AB39" s="167"/>
      <c r="AC39" s="167"/>
      <c r="AD39" s="167"/>
      <c r="AE39" s="170"/>
      <c r="AF39" s="170"/>
      <c r="AG39" s="170"/>
      <c r="AH39" s="162"/>
      <c r="AI39" s="157"/>
      <c r="AJ39" s="159"/>
      <c r="AK39" s="27"/>
      <c r="AL39" s="27"/>
      <c r="AM39" s="27"/>
      <c r="AN39" s="27"/>
      <c r="AO39" s="27"/>
    </row>
    <row r="40" spans="1:41" ht="25.9" customHeight="1" x14ac:dyDescent="0.2">
      <c r="A40" s="148"/>
      <c r="B40" s="149"/>
      <c r="C40" s="153"/>
      <c r="D40" s="151"/>
      <c r="E40" s="14"/>
      <c r="F40" s="14"/>
      <c r="G40" s="152"/>
      <c r="H40" s="152"/>
      <c r="I40" s="162"/>
      <c r="J40" s="162"/>
      <c r="K40" s="9"/>
      <c r="L40" s="50"/>
      <c r="M40" s="11"/>
      <c r="N40" s="11"/>
      <c r="O40" s="50"/>
      <c r="P40" s="11"/>
      <c r="Q40" s="50"/>
      <c r="R40" s="50"/>
      <c r="S40" s="50">
        <f t="shared" si="4"/>
        <v>0</v>
      </c>
      <c r="T40" s="11" t="str">
        <f t="shared" si="6"/>
        <v>DÉBIL</v>
      </c>
      <c r="U40" s="50" t="str">
        <f t="shared" si="5"/>
        <v>DÉBIL</v>
      </c>
      <c r="V40" s="50"/>
      <c r="W40" s="11" t="e">
        <f>VLOOKUP(T40,REFERENCIAS!$R$12:$S$20,2,FALSE)</f>
        <v>#N/A</v>
      </c>
      <c r="X40" s="11" t="e">
        <f t="shared" si="0"/>
        <v>#N/A</v>
      </c>
      <c r="Y40" s="164"/>
      <c r="Z40" s="167"/>
      <c r="AA40" s="167"/>
      <c r="AB40" s="167"/>
      <c r="AC40" s="167"/>
      <c r="AD40" s="167"/>
      <c r="AE40" s="170"/>
      <c r="AF40" s="170"/>
      <c r="AG40" s="170"/>
      <c r="AH40" s="162"/>
      <c r="AI40" s="157"/>
      <c r="AJ40" s="159"/>
      <c r="AK40" s="27"/>
      <c r="AL40" s="27"/>
      <c r="AM40" s="27"/>
      <c r="AN40" s="27"/>
      <c r="AO40" s="27"/>
    </row>
    <row r="41" spans="1:41" ht="25.9" customHeight="1" x14ac:dyDescent="0.2">
      <c r="A41" s="148"/>
      <c r="B41" s="149"/>
      <c r="C41" s="153"/>
      <c r="D41" s="151"/>
      <c r="E41" s="14"/>
      <c r="F41" s="14"/>
      <c r="G41" s="152"/>
      <c r="H41" s="152"/>
      <c r="I41" s="162"/>
      <c r="J41" s="162"/>
      <c r="K41" s="9"/>
      <c r="L41" s="50"/>
      <c r="M41" s="11"/>
      <c r="N41" s="11"/>
      <c r="O41" s="50"/>
      <c r="P41" s="11"/>
      <c r="Q41" s="50"/>
      <c r="R41" s="50"/>
      <c r="S41" s="50">
        <f t="shared" si="4"/>
        <v>0</v>
      </c>
      <c r="T41" s="11" t="str">
        <f t="shared" si="6"/>
        <v>DÉBIL</v>
      </c>
      <c r="U41" s="50" t="str">
        <f t="shared" si="5"/>
        <v>DÉBIL</v>
      </c>
      <c r="V41" s="50"/>
      <c r="W41" s="11" t="e">
        <f>VLOOKUP(T41,REFERENCIAS!$R$12:$S$20,2,FALSE)</f>
        <v>#N/A</v>
      </c>
      <c r="X41" s="11" t="e">
        <f t="shared" si="0"/>
        <v>#N/A</v>
      </c>
      <c r="Y41" s="164"/>
      <c r="Z41" s="167"/>
      <c r="AA41" s="167"/>
      <c r="AB41" s="167"/>
      <c r="AC41" s="167"/>
      <c r="AD41" s="167"/>
      <c r="AE41" s="170"/>
      <c r="AF41" s="170"/>
      <c r="AG41" s="170"/>
      <c r="AH41" s="162"/>
      <c r="AI41" s="157"/>
      <c r="AJ41" s="159"/>
      <c r="AK41" s="27"/>
      <c r="AL41" s="27"/>
      <c r="AM41" s="27"/>
      <c r="AN41" s="27"/>
      <c r="AO41" s="27"/>
    </row>
    <row r="42" spans="1:41" ht="25.9" customHeight="1" x14ac:dyDescent="0.2">
      <c r="A42" s="148"/>
      <c r="B42" s="149"/>
      <c r="C42" s="153"/>
      <c r="D42" s="151"/>
      <c r="E42" s="14"/>
      <c r="F42" s="14"/>
      <c r="G42" s="152"/>
      <c r="H42" s="152"/>
      <c r="I42" s="162"/>
      <c r="J42" s="162"/>
      <c r="K42" s="9"/>
      <c r="L42" s="50"/>
      <c r="M42" s="11"/>
      <c r="N42" s="11"/>
      <c r="O42" s="50"/>
      <c r="P42" s="11"/>
      <c r="Q42" s="50"/>
      <c r="R42" s="50"/>
      <c r="S42" s="50">
        <f t="shared" si="4"/>
        <v>0</v>
      </c>
      <c r="T42" s="11" t="str">
        <f t="shared" si="6"/>
        <v>DÉBIL</v>
      </c>
      <c r="U42" s="50" t="str">
        <f t="shared" si="5"/>
        <v>DÉBIL</v>
      </c>
      <c r="V42" s="50"/>
      <c r="W42" s="11" t="e">
        <f>VLOOKUP(T42,REFERENCIAS!$R$12:$S$20,2,FALSE)</f>
        <v>#N/A</v>
      </c>
      <c r="X42" s="11" t="e">
        <f t="shared" si="0"/>
        <v>#N/A</v>
      </c>
      <c r="Y42" s="164"/>
      <c r="Z42" s="167"/>
      <c r="AA42" s="167"/>
      <c r="AB42" s="167"/>
      <c r="AC42" s="167"/>
      <c r="AD42" s="167"/>
      <c r="AE42" s="170"/>
      <c r="AF42" s="170"/>
      <c r="AG42" s="170"/>
      <c r="AH42" s="162"/>
      <c r="AI42" s="157"/>
      <c r="AJ42" s="159"/>
      <c r="AK42" s="27"/>
      <c r="AL42" s="27"/>
      <c r="AM42" s="27"/>
      <c r="AN42" s="27"/>
      <c r="AO42" s="27"/>
    </row>
    <row r="43" spans="1:41" ht="25.9" customHeight="1" x14ac:dyDescent="0.2">
      <c r="A43" s="148"/>
      <c r="B43" s="149"/>
      <c r="C43" s="153"/>
      <c r="D43" s="151"/>
      <c r="E43" s="14"/>
      <c r="F43" s="14"/>
      <c r="G43" s="152"/>
      <c r="H43" s="152"/>
      <c r="I43" s="162"/>
      <c r="J43" s="162"/>
      <c r="K43" s="9"/>
      <c r="L43" s="50"/>
      <c r="M43" s="11"/>
      <c r="N43" s="11"/>
      <c r="O43" s="50"/>
      <c r="P43" s="11"/>
      <c r="Q43" s="50"/>
      <c r="R43" s="50"/>
      <c r="S43" s="50">
        <f t="shared" si="4"/>
        <v>0</v>
      </c>
      <c r="T43" s="11" t="str">
        <f t="shared" si="6"/>
        <v>DÉBIL</v>
      </c>
      <c r="U43" s="50" t="str">
        <f t="shared" si="5"/>
        <v>DÉBIL</v>
      </c>
      <c r="V43" s="50"/>
      <c r="W43" s="11" t="e">
        <f>VLOOKUP(T43,REFERENCIAS!$R$12:$S$20,2,FALSE)</f>
        <v>#N/A</v>
      </c>
      <c r="X43" s="11" t="e">
        <f t="shared" si="0"/>
        <v>#N/A</v>
      </c>
      <c r="Y43" s="165"/>
      <c r="Z43" s="168"/>
      <c r="AA43" s="168"/>
      <c r="AB43" s="168"/>
      <c r="AC43" s="168"/>
      <c r="AD43" s="168"/>
      <c r="AE43" s="170"/>
      <c r="AF43" s="170"/>
      <c r="AG43" s="170"/>
      <c r="AH43" s="162"/>
      <c r="AI43" s="158"/>
      <c r="AJ43" s="159"/>
      <c r="AK43" s="27"/>
      <c r="AL43" s="27"/>
      <c r="AM43" s="27"/>
      <c r="AN43" s="27"/>
      <c r="AO43" s="27"/>
    </row>
    <row r="44" spans="1:41" ht="26.25" x14ac:dyDescent="0.2">
      <c r="A44" s="148"/>
      <c r="B44" s="149">
        <v>5</v>
      </c>
      <c r="C44" s="171"/>
      <c r="D44" s="151"/>
      <c r="E44" s="21"/>
      <c r="F44" s="18"/>
      <c r="G44" s="152"/>
      <c r="H44" s="152"/>
      <c r="I44" s="162" t="str">
        <f>CONCATENATE(G44,H44)</f>
        <v/>
      </c>
      <c r="J44" s="162" t="e">
        <f>VLOOKUP(I44,REFERENCIAS!$L$12:$M$36,2,FALSE)</f>
        <v>#N/A</v>
      </c>
      <c r="K44" s="9"/>
      <c r="L44" s="50"/>
      <c r="M44" s="11"/>
      <c r="N44" s="11"/>
      <c r="O44" s="50"/>
      <c r="P44" s="11"/>
      <c r="Q44" s="50"/>
      <c r="R44" s="50"/>
      <c r="S44" s="50">
        <f t="shared" si="4"/>
        <v>0</v>
      </c>
      <c r="T44" s="11" t="str">
        <f t="shared" si="6"/>
        <v>DÉBIL</v>
      </c>
      <c r="U44" s="50" t="str">
        <f t="shared" si="5"/>
        <v>DÉBIL</v>
      </c>
      <c r="V44" s="50"/>
      <c r="W44" s="11" t="e">
        <f>VLOOKUP(T44,REFERENCIAS!$R$12:$S$20,2,FALSE)</f>
        <v>#N/A</v>
      </c>
      <c r="X44" s="11" t="e">
        <f t="shared" si="0"/>
        <v>#N/A</v>
      </c>
      <c r="Y44" s="163" t="e">
        <f>IF(AVERAGE(W44:W53)&lt;50,"DÉBIL",IF(AVERAGE(W44:W53)&lt;100,"MODERADO","FUERTE"))</f>
        <v>#N/A</v>
      </c>
      <c r="Z44" s="166"/>
      <c r="AA44" s="166"/>
      <c r="AB44" s="166" t="e">
        <f>CONCATENATE(Y44,Z44,AA44)</f>
        <v>#N/A</v>
      </c>
      <c r="AC44" s="166" t="e">
        <f>VLOOKUP(AB44,REFERENCIAS!$X$11:$Z$19,2,FALSE)</f>
        <v>#N/A</v>
      </c>
      <c r="AD44" s="166" t="e">
        <f>VLOOKUP(AB44,REFERENCIAS!$X$11:$Z$19,3,FALSE)</f>
        <v>#N/A</v>
      </c>
      <c r="AE44" s="169" t="e">
        <f>IF(G44-AC44&lt;1,1,G44-AC44)</f>
        <v>#N/A</v>
      </c>
      <c r="AF44" s="169" t="e">
        <f>IF(H44-AD44&lt;1,1,H44-AD44)</f>
        <v>#N/A</v>
      </c>
      <c r="AG44" s="169" t="e">
        <f>CONCATENATE(AE44,AF44)</f>
        <v>#N/A</v>
      </c>
      <c r="AH44" s="162" t="e">
        <f>VLOOKUP(AG44,REFERENCIAS!$L$12:$M$36,2,FALSE)</f>
        <v>#N/A</v>
      </c>
      <c r="AI44" s="156"/>
      <c r="AJ44" s="159"/>
      <c r="AK44" s="27"/>
      <c r="AL44" s="27"/>
      <c r="AM44" s="27"/>
      <c r="AN44" s="27"/>
      <c r="AO44" s="27"/>
    </row>
    <row r="45" spans="1:41" ht="26.25" x14ac:dyDescent="0.2">
      <c r="A45" s="148"/>
      <c r="B45" s="149"/>
      <c r="C45" s="171"/>
      <c r="D45" s="151"/>
      <c r="E45" s="21"/>
      <c r="F45" s="14"/>
      <c r="G45" s="152"/>
      <c r="H45" s="152"/>
      <c r="I45" s="162"/>
      <c r="J45" s="162"/>
      <c r="K45" s="9"/>
      <c r="L45" s="50"/>
      <c r="M45" s="11"/>
      <c r="N45" s="11"/>
      <c r="O45" s="50"/>
      <c r="P45" s="11"/>
      <c r="Q45" s="50"/>
      <c r="R45" s="50"/>
      <c r="S45" s="50">
        <f t="shared" si="4"/>
        <v>0</v>
      </c>
      <c r="T45" s="11" t="str">
        <f t="shared" si="6"/>
        <v>DÉBIL</v>
      </c>
      <c r="U45" s="50" t="str">
        <f t="shared" si="5"/>
        <v>DÉBIL</v>
      </c>
      <c r="V45" s="50"/>
      <c r="W45" s="11" t="e">
        <f>VLOOKUP(T45,REFERENCIAS!$R$12:$S$20,2,FALSE)</f>
        <v>#N/A</v>
      </c>
      <c r="X45" s="11" t="e">
        <f t="shared" si="0"/>
        <v>#N/A</v>
      </c>
      <c r="Y45" s="164"/>
      <c r="Z45" s="167"/>
      <c r="AA45" s="167"/>
      <c r="AB45" s="167"/>
      <c r="AC45" s="167"/>
      <c r="AD45" s="167"/>
      <c r="AE45" s="170"/>
      <c r="AF45" s="170"/>
      <c r="AG45" s="170"/>
      <c r="AH45" s="162"/>
      <c r="AI45" s="157"/>
      <c r="AJ45" s="159"/>
      <c r="AK45" s="27"/>
      <c r="AL45" s="27"/>
      <c r="AM45" s="27"/>
      <c r="AN45" s="27"/>
      <c r="AO45" s="27"/>
    </row>
    <row r="46" spans="1:41" ht="25.9" customHeight="1" x14ac:dyDescent="0.2">
      <c r="A46" s="148"/>
      <c r="B46" s="149"/>
      <c r="C46" s="171"/>
      <c r="D46" s="151"/>
      <c r="E46" s="21"/>
      <c r="F46" s="21"/>
      <c r="G46" s="152"/>
      <c r="H46" s="152"/>
      <c r="I46" s="162"/>
      <c r="J46" s="162"/>
      <c r="K46" s="9"/>
      <c r="L46" s="50"/>
      <c r="M46" s="11"/>
      <c r="N46" s="11"/>
      <c r="O46" s="50"/>
      <c r="P46" s="11"/>
      <c r="Q46" s="50"/>
      <c r="R46" s="50"/>
      <c r="S46" s="50">
        <f t="shared" si="4"/>
        <v>0</v>
      </c>
      <c r="T46" s="11" t="str">
        <f t="shared" si="6"/>
        <v>DÉBIL</v>
      </c>
      <c r="U46" s="50" t="str">
        <f t="shared" si="5"/>
        <v>DÉBIL</v>
      </c>
      <c r="V46" s="50"/>
      <c r="W46" s="11" t="e">
        <f>VLOOKUP(T46,REFERENCIAS!$R$12:$S$20,2,FALSE)</f>
        <v>#N/A</v>
      </c>
      <c r="X46" s="11" t="e">
        <f t="shared" si="0"/>
        <v>#N/A</v>
      </c>
      <c r="Y46" s="164"/>
      <c r="Z46" s="167"/>
      <c r="AA46" s="167"/>
      <c r="AB46" s="167"/>
      <c r="AC46" s="167"/>
      <c r="AD46" s="167"/>
      <c r="AE46" s="170"/>
      <c r="AF46" s="170"/>
      <c r="AG46" s="170"/>
      <c r="AH46" s="162"/>
      <c r="AI46" s="157"/>
      <c r="AJ46" s="159"/>
      <c r="AK46" s="27"/>
      <c r="AL46" s="27"/>
      <c r="AM46" s="27"/>
      <c r="AN46" s="27"/>
      <c r="AO46" s="27"/>
    </row>
    <row r="47" spans="1:41" ht="25.9" customHeight="1" x14ac:dyDescent="0.2">
      <c r="A47" s="148"/>
      <c r="B47" s="149"/>
      <c r="C47" s="171"/>
      <c r="D47" s="151"/>
      <c r="E47" s="21"/>
      <c r="F47" s="14"/>
      <c r="G47" s="152"/>
      <c r="H47" s="152"/>
      <c r="I47" s="162"/>
      <c r="J47" s="162"/>
      <c r="K47" s="9"/>
      <c r="L47" s="50"/>
      <c r="M47" s="11"/>
      <c r="N47" s="11"/>
      <c r="O47" s="50"/>
      <c r="P47" s="11"/>
      <c r="Q47" s="50"/>
      <c r="R47" s="50"/>
      <c r="S47" s="50">
        <f t="shared" si="4"/>
        <v>0</v>
      </c>
      <c r="T47" s="11" t="str">
        <f t="shared" si="6"/>
        <v>DÉBIL</v>
      </c>
      <c r="U47" s="50" t="str">
        <f t="shared" si="5"/>
        <v>DÉBIL</v>
      </c>
      <c r="V47" s="50"/>
      <c r="W47" s="11" t="e">
        <f>VLOOKUP(T47,REFERENCIAS!$R$12:$S$20,2,FALSE)</f>
        <v>#N/A</v>
      </c>
      <c r="X47" s="11" t="e">
        <f t="shared" si="0"/>
        <v>#N/A</v>
      </c>
      <c r="Y47" s="164"/>
      <c r="Z47" s="167"/>
      <c r="AA47" s="167"/>
      <c r="AB47" s="167"/>
      <c r="AC47" s="167"/>
      <c r="AD47" s="167"/>
      <c r="AE47" s="170"/>
      <c r="AF47" s="170"/>
      <c r="AG47" s="170"/>
      <c r="AH47" s="162"/>
      <c r="AI47" s="157"/>
      <c r="AJ47" s="159"/>
      <c r="AK47" s="27"/>
      <c r="AL47" s="27"/>
      <c r="AM47" s="27"/>
      <c r="AN47" s="27"/>
      <c r="AO47" s="27"/>
    </row>
    <row r="48" spans="1:41" ht="25.9" customHeight="1" x14ac:dyDescent="0.2">
      <c r="A48" s="148"/>
      <c r="B48" s="149"/>
      <c r="C48" s="171"/>
      <c r="D48" s="151"/>
      <c r="E48" s="14"/>
      <c r="F48" s="21"/>
      <c r="G48" s="152"/>
      <c r="H48" s="152"/>
      <c r="I48" s="162"/>
      <c r="J48" s="162"/>
      <c r="K48" s="9"/>
      <c r="L48" s="50"/>
      <c r="M48" s="11"/>
      <c r="N48" s="11"/>
      <c r="O48" s="50"/>
      <c r="P48" s="11"/>
      <c r="Q48" s="50"/>
      <c r="R48" s="50"/>
      <c r="S48" s="50">
        <f t="shared" si="4"/>
        <v>0</v>
      </c>
      <c r="T48" s="11" t="str">
        <f t="shared" si="6"/>
        <v>DÉBIL</v>
      </c>
      <c r="U48" s="50" t="str">
        <f t="shared" si="5"/>
        <v>DÉBIL</v>
      </c>
      <c r="V48" s="50"/>
      <c r="W48" s="11" t="e">
        <f>VLOOKUP(T48,REFERENCIAS!$R$12:$S$20,2,FALSE)</f>
        <v>#N/A</v>
      </c>
      <c r="X48" s="11" t="e">
        <f t="shared" si="0"/>
        <v>#N/A</v>
      </c>
      <c r="Y48" s="164"/>
      <c r="Z48" s="167"/>
      <c r="AA48" s="167"/>
      <c r="AB48" s="167"/>
      <c r="AC48" s="167"/>
      <c r="AD48" s="167"/>
      <c r="AE48" s="170"/>
      <c r="AF48" s="170"/>
      <c r="AG48" s="170"/>
      <c r="AH48" s="162"/>
      <c r="AI48" s="157"/>
      <c r="AJ48" s="159"/>
      <c r="AK48" s="27"/>
      <c r="AL48" s="27"/>
      <c r="AM48" s="27"/>
      <c r="AN48" s="27"/>
      <c r="AO48" s="27"/>
    </row>
    <row r="49" spans="1:41" ht="25.9" customHeight="1" x14ac:dyDescent="0.2">
      <c r="A49" s="148"/>
      <c r="B49" s="149"/>
      <c r="C49" s="171"/>
      <c r="D49" s="151"/>
      <c r="E49" s="14"/>
      <c r="F49" s="14"/>
      <c r="G49" s="152"/>
      <c r="H49" s="152"/>
      <c r="I49" s="162"/>
      <c r="J49" s="162"/>
      <c r="K49" s="9"/>
      <c r="L49" s="50"/>
      <c r="M49" s="11"/>
      <c r="N49" s="11"/>
      <c r="O49" s="50"/>
      <c r="P49" s="11"/>
      <c r="Q49" s="50"/>
      <c r="R49" s="50"/>
      <c r="S49" s="50">
        <f t="shared" si="1"/>
        <v>0</v>
      </c>
      <c r="T49" s="11" t="str">
        <f>CONCATENATE(U49,V49)</f>
        <v>DÉBIL</v>
      </c>
      <c r="U49" s="50" t="str">
        <f t="shared" si="3"/>
        <v>DÉBIL</v>
      </c>
      <c r="V49" s="50"/>
      <c r="W49" s="11" t="e">
        <f>VLOOKUP(T49,REFERENCIAS!$R$12:$S$20,2,FALSE)</f>
        <v>#N/A</v>
      </c>
      <c r="X49" s="11" t="e">
        <f t="shared" si="0"/>
        <v>#N/A</v>
      </c>
      <c r="Y49" s="164"/>
      <c r="Z49" s="167"/>
      <c r="AA49" s="167"/>
      <c r="AB49" s="167"/>
      <c r="AC49" s="167"/>
      <c r="AD49" s="167"/>
      <c r="AE49" s="170"/>
      <c r="AF49" s="170"/>
      <c r="AG49" s="170"/>
      <c r="AH49" s="162"/>
      <c r="AI49" s="157"/>
      <c r="AJ49" s="159"/>
      <c r="AK49" s="27"/>
      <c r="AL49" s="27"/>
      <c r="AM49" s="27"/>
      <c r="AN49" s="27"/>
      <c r="AO49" s="27"/>
    </row>
    <row r="50" spans="1:41" ht="25.9" customHeight="1" x14ac:dyDescent="0.2">
      <c r="A50" s="148"/>
      <c r="B50" s="149"/>
      <c r="C50" s="171"/>
      <c r="D50" s="151"/>
      <c r="E50" s="14"/>
      <c r="F50" s="14"/>
      <c r="G50" s="152"/>
      <c r="H50" s="152"/>
      <c r="I50" s="162"/>
      <c r="J50" s="162"/>
      <c r="K50" s="9"/>
      <c r="L50" s="50"/>
      <c r="M50" s="11"/>
      <c r="N50" s="11"/>
      <c r="O50" s="50"/>
      <c r="P50" s="11"/>
      <c r="Q50" s="50"/>
      <c r="R50" s="50"/>
      <c r="S50" s="50">
        <f t="shared" si="1"/>
        <v>0</v>
      </c>
      <c r="T50" s="11" t="str">
        <f>CONCATENATE(U50,V50)</f>
        <v>DÉBIL</v>
      </c>
      <c r="U50" s="50" t="str">
        <f t="shared" si="3"/>
        <v>DÉBIL</v>
      </c>
      <c r="V50" s="50"/>
      <c r="W50" s="11" t="e">
        <f>VLOOKUP(T50,REFERENCIAS!$R$12:$S$20,2,FALSE)</f>
        <v>#N/A</v>
      </c>
      <c r="X50" s="11" t="e">
        <f t="shared" si="0"/>
        <v>#N/A</v>
      </c>
      <c r="Y50" s="164"/>
      <c r="Z50" s="167"/>
      <c r="AA50" s="167"/>
      <c r="AB50" s="167"/>
      <c r="AC50" s="167"/>
      <c r="AD50" s="167"/>
      <c r="AE50" s="170"/>
      <c r="AF50" s="170"/>
      <c r="AG50" s="170"/>
      <c r="AH50" s="162"/>
      <c r="AI50" s="157"/>
      <c r="AJ50" s="159"/>
      <c r="AK50" s="27"/>
      <c r="AL50" s="27"/>
      <c r="AM50" s="27"/>
      <c r="AN50" s="27"/>
      <c r="AO50" s="27"/>
    </row>
    <row r="51" spans="1:41" ht="25.9" customHeight="1" x14ac:dyDescent="0.2">
      <c r="A51" s="148"/>
      <c r="B51" s="149"/>
      <c r="C51" s="171"/>
      <c r="D51" s="151"/>
      <c r="E51" s="14"/>
      <c r="F51" s="14"/>
      <c r="G51" s="152"/>
      <c r="H51" s="152"/>
      <c r="I51" s="162"/>
      <c r="J51" s="162"/>
      <c r="K51" s="9"/>
      <c r="L51" s="50"/>
      <c r="M51" s="11"/>
      <c r="N51" s="11"/>
      <c r="O51" s="50"/>
      <c r="P51" s="11"/>
      <c r="Q51" s="50"/>
      <c r="R51" s="50"/>
      <c r="S51" s="50">
        <f t="shared" si="1"/>
        <v>0</v>
      </c>
      <c r="T51" s="11" t="str">
        <f>CONCATENATE(U51,V51)</f>
        <v>DÉBIL</v>
      </c>
      <c r="U51" s="50" t="str">
        <f t="shared" si="3"/>
        <v>DÉBIL</v>
      </c>
      <c r="V51" s="50"/>
      <c r="W51" s="11" t="e">
        <f>VLOOKUP(T51,REFERENCIAS!$R$12:$S$20,2,FALSE)</f>
        <v>#N/A</v>
      </c>
      <c r="X51" s="11" t="e">
        <f t="shared" si="0"/>
        <v>#N/A</v>
      </c>
      <c r="Y51" s="164"/>
      <c r="Z51" s="167"/>
      <c r="AA51" s="167"/>
      <c r="AB51" s="167"/>
      <c r="AC51" s="167"/>
      <c r="AD51" s="167"/>
      <c r="AE51" s="170"/>
      <c r="AF51" s="170"/>
      <c r="AG51" s="170"/>
      <c r="AH51" s="162"/>
      <c r="AI51" s="157"/>
      <c r="AJ51" s="159"/>
      <c r="AK51" s="27"/>
      <c r="AL51" s="27"/>
      <c r="AM51" s="27"/>
      <c r="AN51" s="27"/>
      <c r="AO51" s="27"/>
    </row>
    <row r="52" spans="1:41" ht="25.9" customHeight="1" x14ac:dyDescent="0.2">
      <c r="A52" s="148"/>
      <c r="B52" s="149"/>
      <c r="C52" s="171"/>
      <c r="D52" s="151"/>
      <c r="E52" s="14"/>
      <c r="F52" s="14"/>
      <c r="G52" s="152"/>
      <c r="H52" s="152"/>
      <c r="I52" s="162"/>
      <c r="J52" s="162"/>
      <c r="K52" s="9"/>
      <c r="L52" s="50"/>
      <c r="M52" s="11"/>
      <c r="N52" s="11"/>
      <c r="O52" s="50"/>
      <c r="P52" s="11"/>
      <c r="Q52" s="50"/>
      <c r="R52" s="50"/>
      <c r="S52" s="50">
        <f t="shared" si="1"/>
        <v>0</v>
      </c>
      <c r="T52" s="11" t="str">
        <f>CONCATENATE(U52,V52)</f>
        <v>DÉBIL</v>
      </c>
      <c r="U52" s="50" t="str">
        <f t="shared" si="3"/>
        <v>DÉBIL</v>
      </c>
      <c r="V52" s="50"/>
      <c r="W52" s="11" t="e">
        <f>VLOOKUP(T52,REFERENCIAS!$R$12:$S$20,2,FALSE)</f>
        <v>#N/A</v>
      </c>
      <c r="X52" s="11" t="e">
        <f t="shared" si="0"/>
        <v>#N/A</v>
      </c>
      <c r="Y52" s="164"/>
      <c r="Z52" s="167"/>
      <c r="AA52" s="167"/>
      <c r="AB52" s="167"/>
      <c r="AC52" s="167"/>
      <c r="AD52" s="167"/>
      <c r="AE52" s="170"/>
      <c r="AF52" s="170"/>
      <c r="AG52" s="170"/>
      <c r="AH52" s="162"/>
      <c r="AI52" s="157"/>
      <c r="AJ52" s="159"/>
      <c r="AK52" s="27"/>
      <c r="AL52" s="27"/>
      <c r="AM52" s="27"/>
      <c r="AN52" s="27"/>
      <c r="AO52" s="27"/>
    </row>
    <row r="53" spans="1:41" ht="25.9" customHeight="1" x14ac:dyDescent="0.2">
      <c r="A53" s="148"/>
      <c r="B53" s="149"/>
      <c r="C53" s="171"/>
      <c r="D53" s="151"/>
      <c r="E53" s="14"/>
      <c r="F53" s="14"/>
      <c r="G53" s="152"/>
      <c r="H53" s="152"/>
      <c r="I53" s="162"/>
      <c r="J53" s="162"/>
      <c r="K53" s="9"/>
      <c r="L53" s="50"/>
      <c r="M53" s="11"/>
      <c r="N53" s="11"/>
      <c r="O53" s="50"/>
      <c r="P53" s="11"/>
      <c r="Q53" s="50"/>
      <c r="R53" s="50"/>
      <c r="S53" s="50">
        <f t="shared" si="1"/>
        <v>0</v>
      </c>
      <c r="T53" s="11" t="str">
        <f>CONCATENATE(U53,V53)</f>
        <v>DÉBIL</v>
      </c>
      <c r="U53" s="50" t="str">
        <f t="shared" si="3"/>
        <v>DÉBIL</v>
      </c>
      <c r="V53" s="50"/>
      <c r="W53" s="11" t="e">
        <f>VLOOKUP(T53,REFERENCIAS!$R$12:$S$20,2,FALSE)</f>
        <v>#N/A</v>
      </c>
      <c r="X53" s="11" t="e">
        <f t="shared" si="0"/>
        <v>#N/A</v>
      </c>
      <c r="Y53" s="165"/>
      <c r="Z53" s="168"/>
      <c r="AA53" s="168"/>
      <c r="AB53" s="168"/>
      <c r="AC53" s="168"/>
      <c r="AD53" s="168"/>
      <c r="AE53" s="170"/>
      <c r="AF53" s="170"/>
      <c r="AG53" s="170"/>
      <c r="AH53" s="162"/>
      <c r="AI53" s="158"/>
      <c r="AJ53" s="160"/>
      <c r="AK53" s="27"/>
      <c r="AL53" s="27"/>
      <c r="AM53" s="27"/>
      <c r="AN53" s="27"/>
      <c r="AO53" s="27"/>
    </row>
    <row r="54" spans="1:41" ht="26.25" hidden="1" customHeight="1" x14ac:dyDescent="0.2">
      <c r="A54" s="148"/>
      <c r="B54" s="149">
        <v>7</v>
      </c>
      <c r="C54" s="154"/>
      <c r="D54" s="155"/>
      <c r="E54" s="13"/>
      <c r="F54" s="13"/>
      <c r="G54" s="152"/>
      <c r="H54" s="152"/>
      <c r="I54" s="162">
        <f>+G54*H54</f>
        <v>0</v>
      </c>
      <c r="J54" s="162" t="e">
        <f>VLOOKUP(I54,[1]TABLAS!$E$4:$F$13,2,FALSE)</f>
        <v>#N/A</v>
      </c>
      <c r="K54" s="14"/>
      <c r="L54" s="11"/>
      <c r="M54" s="11"/>
      <c r="N54" s="11"/>
      <c r="O54" s="11"/>
      <c r="P54" s="11"/>
      <c r="Q54" s="11"/>
      <c r="R54" s="11"/>
      <c r="S54" s="11"/>
      <c r="T54" s="11"/>
      <c r="U54" s="11"/>
      <c r="V54" s="11"/>
      <c r="W54" s="11"/>
      <c r="X54" s="11"/>
      <c r="Y54" s="11"/>
      <c r="Z54" s="11"/>
      <c r="AA54" s="11"/>
      <c r="AB54" s="11"/>
      <c r="AC54" s="11"/>
      <c r="AD54" s="11"/>
      <c r="AE54" s="169" t="e">
        <f>IF(#REF!="","",IF(AND(#REF!&lt;G54,G54&gt;2),G54-#REF!,IF(AND(OR(#REF!=2,#REF!=1),G54=2),G54-1,G54)))</f>
        <v>#REF!</v>
      </c>
      <c r="AF54" s="169" t="e">
        <f>IF(#REF!="","",IF(#REF!&lt;H54,H54-#REF!,H54))</f>
        <v>#REF!</v>
      </c>
      <c r="AG54" s="48"/>
      <c r="AH54" s="162" t="e">
        <f>VLOOKUP(#REF!,[1]TABLAS!$E$4:$F$13,2,FALSE)</f>
        <v>#REF!</v>
      </c>
      <c r="AI54" s="12"/>
      <c r="AJ54" s="172"/>
      <c r="AK54" s="27"/>
      <c r="AL54" s="27"/>
      <c r="AM54" s="27"/>
      <c r="AN54" s="27"/>
      <c r="AO54" s="27"/>
    </row>
    <row r="55" spans="1:41" ht="26.25" hidden="1" customHeight="1" x14ac:dyDescent="0.2">
      <c r="A55" s="148"/>
      <c r="B55" s="149"/>
      <c r="C55" s="154"/>
      <c r="D55" s="155"/>
      <c r="E55" s="13"/>
      <c r="F55" s="13"/>
      <c r="G55" s="152"/>
      <c r="H55" s="152"/>
      <c r="I55" s="162"/>
      <c r="J55" s="162"/>
      <c r="K55" s="14"/>
      <c r="L55" s="11"/>
      <c r="M55" s="11"/>
      <c r="N55" s="11"/>
      <c r="O55" s="11"/>
      <c r="P55" s="11"/>
      <c r="Q55" s="11"/>
      <c r="R55" s="11"/>
      <c r="S55" s="11"/>
      <c r="T55" s="11"/>
      <c r="U55" s="11"/>
      <c r="V55" s="11"/>
      <c r="W55" s="11"/>
      <c r="X55" s="11"/>
      <c r="Y55" s="11"/>
      <c r="Z55" s="11"/>
      <c r="AA55" s="11"/>
      <c r="AB55" s="11"/>
      <c r="AC55" s="11"/>
      <c r="AD55" s="11"/>
      <c r="AE55" s="170"/>
      <c r="AF55" s="170"/>
      <c r="AG55" s="49"/>
      <c r="AH55" s="162"/>
      <c r="AI55" s="12"/>
      <c r="AJ55" s="159"/>
      <c r="AK55" s="27"/>
      <c r="AL55" s="27"/>
      <c r="AM55" s="27"/>
      <c r="AN55" s="27"/>
      <c r="AO55" s="27"/>
    </row>
    <row r="56" spans="1:41" ht="26.25" hidden="1" customHeight="1" x14ac:dyDescent="0.2">
      <c r="A56" s="148"/>
      <c r="B56" s="149"/>
      <c r="C56" s="154"/>
      <c r="D56" s="155"/>
      <c r="E56" s="13"/>
      <c r="F56" s="13"/>
      <c r="G56" s="152"/>
      <c r="H56" s="152"/>
      <c r="I56" s="162"/>
      <c r="J56" s="162"/>
      <c r="K56" s="14"/>
      <c r="L56" s="11"/>
      <c r="M56" s="11"/>
      <c r="N56" s="11"/>
      <c r="O56" s="11"/>
      <c r="P56" s="11"/>
      <c r="Q56" s="11"/>
      <c r="R56" s="11"/>
      <c r="S56" s="11"/>
      <c r="T56" s="11"/>
      <c r="U56" s="11"/>
      <c r="V56" s="11"/>
      <c r="W56" s="11"/>
      <c r="X56" s="11"/>
      <c r="Y56" s="11"/>
      <c r="Z56" s="11"/>
      <c r="AA56" s="11"/>
      <c r="AB56" s="11"/>
      <c r="AC56" s="11"/>
      <c r="AD56" s="11"/>
      <c r="AE56" s="170"/>
      <c r="AF56" s="170"/>
      <c r="AG56" s="49"/>
      <c r="AH56" s="162"/>
      <c r="AI56" s="12"/>
      <c r="AJ56" s="159"/>
      <c r="AK56" s="27"/>
      <c r="AL56" s="27"/>
      <c r="AM56" s="27"/>
      <c r="AN56" s="27"/>
      <c r="AO56" s="27"/>
    </row>
    <row r="57" spans="1:41" ht="26.25" hidden="1" customHeight="1" x14ac:dyDescent="0.2">
      <c r="A57" s="148"/>
      <c r="B57" s="149"/>
      <c r="C57" s="154"/>
      <c r="D57" s="155"/>
      <c r="E57" s="13"/>
      <c r="F57" s="13"/>
      <c r="G57" s="152"/>
      <c r="H57" s="152"/>
      <c r="I57" s="162"/>
      <c r="J57" s="162"/>
      <c r="K57" s="14"/>
      <c r="L57" s="11"/>
      <c r="M57" s="11"/>
      <c r="N57" s="11"/>
      <c r="O57" s="11"/>
      <c r="P57" s="11"/>
      <c r="Q57" s="11"/>
      <c r="R57" s="11"/>
      <c r="S57" s="11"/>
      <c r="T57" s="11"/>
      <c r="U57" s="11"/>
      <c r="V57" s="11"/>
      <c r="W57" s="11"/>
      <c r="X57" s="11"/>
      <c r="Y57" s="11"/>
      <c r="Z57" s="11"/>
      <c r="AA57" s="11"/>
      <c r="AB57" s="11"/>
      <c r="AC57" s="11"/>
      <c r="AD57" s="11"/>
      <c r="AE57" s="170"/>
      <c r="AF57" s="170"/>
      <c r="AG57" s="49"/>
      <c r="AH57" s="162"/>
      <c r="AI57" s="12"/>
      <c r="AJ57" s="159"/>
      <c r="AK57" s="27"/>
      <c r="AL57" s="27"/>
      <c r="AM57" s="27"/>
      <c r="AN57" s="27"/>
      <c r="AO57" s="27"/>
    </row>
    <row r="58" spans="1:41" ht="26.25" hidden="1" customHeight="1" x14ac:dyDescent="0.2">
      <c r="A58" s="148"/>
      <c r="B58" s="149"/>
      <c r="C58" s="154"/>
      <c r="D58" s="155"/>
      <c r="E58" s="13"/>
      <c r="F58" s="13"/>
      <c r="G58" s="152"/>
      <c r="H58" s="152"/>
      <c r="I58" s="162"/>
      <c r="J58" s="162"/>
      <c r="K58" s="14"/>
      <c r="L58" s="11"/>
      <c r="M58" s="11"/>
      <c r="N58" s="11"/>
      <c r="O58" s="11"/>
      <c r="P58" s="11"/>
      <c r="Q58" s="11"/>
      <c r="R58" s="11"/>
      <c r="S58" s="11"/>
      <c r="T58" s="11"/>
      <c r="U58" s="11"/>
      <c r="V58" s="11"/>
      <c r="W58" s="11"/>
      <c r="X58" s="11"/>
      <c r="Y58" s="11"/>
      <c r="Z58" s="11"/>
      <c r="AA58" s="11"/>
      <c r="AB58" s="11"/>
      <c r="AC58" s="11"/>
      <c r="AD58" s="11"/>
      <c r="AE58" s="170"/>
      <c r="AF58" s="170"/>
      <c r="AG58" s="49"/>
      <c r="AH58" s="162"/>
      <c r="AI58" s="12"/>
      <c r="AJ58" s="159"/>
      <c r="AK58" s="27"/>
      <c r="AL58" s="27"/>
      <c r="AM58" s="27"/>
      <c r="AN58" s="27"/>
      <c r="AO58" s="27"/>
    </row>
    <row r="59" spans="1:41" ht="26.25" hidden="1" customHeight="1" x14ac:dyDescent="0.2">
      <c r="A59" s="148"/>
      <c r="B59" s="149"/>
      <c r="C59" s="154"/>
      <c r="D59" s="155"/>
      <c r="E59" s="13"/>
      <c r="F59" s="13"/>
      <c r="G59" s="152"/>
      <c r="H59" s="152"/>
      <c r="I59" s="162"/>
      <c r="J59" s="162"/>
      <c r="K59" s="14"/>
      <c r="L59" s="11"/>
      <c r="M59" s="11"/>
      <c r="N59" s="11"/>
      <c r="O59" s="11"/>
      <c r="P59" s="11"/>
      <c r="Q59" s="11"/>
      <c r="R59" s="11"/>
      <c r="S59" s="11"/>
      <c r="T59" s="11"/>
      <c r="U59" s="11"/>
      <c r="V59" s="11"/>
      <c r="W59" s="11"/>
      <c r="X59" s="11"/>
      <c r="Y59" s="11"/>
      <c r="Z59" s="11"/>
      <c r="AA59" s="11"/>
      <c r="AB59" s="11"/>
      <c r="AC59" s="11"/>
      <c r="AD59" s="11"/>
      <c r="AE59" s="170"/>
      <c r="AF59" s="170"/>
      <c r="AG59" s="49"/>
      <c r="AH59" s="162"/>
      <c r="AI59" s="12"/>
      <c r="AJ59" s="159"/>
      <c r="AK59" s="27"/>
      <c r="AL59" s="27"/>
      <c r="AM59" s="27"/>
      <c r="AN59" s="27"/>
      <c r="AO59" s="27"/>
    </row>
    <row r="60" spans="1:41" ht="26.25" hidden="1" customHeight="1" x14ac:dyDescent="0.2">
      <c r="A60" s="148"/>
      <c r="B60" s="149"/>
      <c r="C60" s="154"/>
      <c r="D60" s="155"/>
      <c r="E60" s="13"/>
      <c r="F60" s="13"/>
      <c r="G60" s="152"/>
      <c r="H60" s="152"/>
      <c r="I60" s="162"/>
      <c r="J60" s="162"/>
      <c r="K60" s="14"/>
      <c r="L60" s="11"/>
      <c r="M60" s="11"/>
      <c r="N60" s="11"/>
      <c r="O60" s="11"/>
      <c r="P60" s="11"/>
      <c r="Q60" s="11"/>
      <c r="R60" s="11"/>
      <c r="S60" s="11"/>
      <c r="T60" s="11"/>
      <c r="U60" s="11"/>
      <c r="V60" s="11"/>
      <c r="W60" s="11"/>
      <c r="X60" s="11"/>
      <c r="Y60" s="11"/>
      <c r="Z60" s="11"/>
      <c r="AA60" s="11"/>
      <c r="AB60" s="11"/>
      <c r="AC60" s="11"/>
      <c r="AD60" s="11"/>
      <c r="AE60" s="170"/>
      <c r="AF60" s="170"/>
      <c r="AG60" s="49"/>
      <c r="AH60" s="162"/>
      <c r="AI60" s="12"/>
      <c r="AJ60" s="159"/>
      <c r="AK60" s="27"/>
      <c r="AL60" s="27"/>
      <c r="AM60" s="27"/>
      <c r="AN60" s="27"/>
      <c r="AO60" s="27"/>
    </row>
    <row r="61" spans="1:41" ht="26.25" hidden="1" customHeight="1" x14ac:dyDescent="0.2">
      <c r="A61" s="148"/>
      <c r="B61" s="149"/>
      <c r="C61" s="154"/>
      <c r="D61" s="155"/>
      <c r="E61" s="13"/>
      <c r="F61" s="13"/>
      <c r="G61" s="152"/>
      <c r="H61" s="152"/>
      <c r="I61" s="162"/>
      <c r="J61" s="162"/>
      <c r="K61" s="14"/>
      <c r="L61" s="11"/>
      <c r="M61" s="11"/>
      <c r="N61" s="11"/>
      <c r="O61" s="11"/>
      <c r="P61" s="11"/>
      <c r="Q61" s="11"/>
      <c r="R61" s="11"/>
      <c r="S61" s="11"/>
      <c r="T61" s="11"/>
      <c r="U61" s="11"/>
      <c r="V61" s="11"/>
      <c r="W61" s="11"/>
      <c r="X61" s="11"/>
      <c r="Y61" s="11"/>
      <c r="Z61" s="11"/>
      <c r="AA61" s="11"/>
      <c r="AB61" s="11"/>
      <c r="AC61" s="11"/>
      <c r="AD61" s="11"/>
      <c r="AE61" s="170"/>
      <c r="AF61" s="170"/>
      <c r="AG61" s="49"/>
      <c r="AH61" s="162"/>
      <c r="AI61" s="12"/>
      <c r="AJ61" s="159"/>
      <c r="AK61" s="27"/>
      <c r="AL61" s="27"/>
      <c r="AM61" s="27"/>
      <c r="AN61" s="27"/>
      <c r="AO61" s="27"/>
    </row>
    <row r="62" spans="1:41" ht="26.25" hidden="1" customHeight="1" x14ac:dyDescent="0.2">
      <c r="A62" s="148"/>
      <c r="B62" s="149"/>
      <c r="C62" s="154"/>
      <c r="D62" s="155"/>
      <c r="E62" s="13"/>
      <c r="F62" s="13"/>
      <c r="G62" s="152"/>
      <c r="H62" s="152"/>
      <c r="I62" s="162"/>
      <c r="J62" s="162"/>
      <c r="K62" s="14"/>
      <c r="L62" s="11"/>
      <c r="M62" s="11"/>
      <c r="N62" s="11"/>
      <c r="O62" s="11"/>
      <c r="P62" s="11"/>
      <c r="Q62" s="11"/>
      <c r="R62" s="11"/>
      <c r="S62" s="11"/>
      <c r="T62" s="11"/>
      <c r="U62" s="11"/>
      <c r="V62" s="11"/>
      <c r="W62" s="11"/>
      <c r="X62" s="11"/>
      <c r="Y62" s="11"/>
      <c r="Z62" s="11"/>
      <c r="AA62" s="11"/>
      <c r="AB62" s="11"/>
      <c r="AC62" s="11"/>
      <c r="AD62" s="11"/>
      <c r="AE62" s="170"/>
      <c r="AF62" s="170"/>
      <c r="AG62" s="49"/>
      <c r="AH62" s="162"/>
      <c r="AI62" s="12"/>
      <c r="AJ62" s="159"/>
      <c r="AK62" s="27"/>
      <c r="AL62" s="27"/>
      <c r="AM62" s="27"/>
      <c r="AN62" s="27"/>
      <c r="AO62" s="27"/>
    </row>
    <row r="63" spans="1:41" ht="26.25" hidden="1" customHeight="1" x14ac:dyDescent="0.2">
      <c r="A63" s="148"/>
      <c r="B63" s="149"/>
      <c r="C63" s="154"/>
      <c r="D63" s="155"/>
      <c r="E63" s="13"/>
      <c r="F63" s="13"/>
      <c r="G63" s="152"/>
      <c r="H63" s="152"/>
      <c r="I63" s="162"/>
      <c r="J63" s="162"/>
      <c r="K63" s="14"/>
      <c r="L63" s="11"/>
      <c r="M63" s="11"/>
      <c r="N63" s="11"/>
      <c r="O63" s="11"/>
      <c r="P63" s="11"/>
      <c r="Q63" s="11"/>
      <c r="R63" s="11"/>
      <c r="S63" s="11"/>
      <c r="T63" s="11"/>
      <c r="U63" s="11"/>
      <c r="V63" s="11"/>
      <c r="W63" s="11"/>
      <c r="X63" s="11"/>
      <c r="Y63" s="11"/>
      <c r="Z63" s="11"/>
      <c r="AA63" s="11"/>
      <c r="AB63" s="11"/>
      <c r="AC63" s="11"/>
      <c r="AD63" s="11"/>
      <c r="AE63" s="170"/>
      <c r="AF63" s="170"/>
      <c r="AG63" s="49"/>
      <c r="AH63" s="162"/>
      <c r="AI63" s="12"/>
      <c r="AJ63" s="160"/>
      <c r="AK63" s="27"/>
      <c r="AL63" s="27"/>
      <c r="AM63" s="27"/>
      <c r="AN63" s="27"/>
      <c r="AO63" s="27"/>
    </row>
    <row r="64" spans="1:41" ht="26.25" hidden="1" customHeight="1" x14ac:dyDescent="0.2">
      <c r="A64" s="148"/>
      <c r="B64" s="149">
        <v>8</v>
      </c>
      <c r="C64" s="154"/>
      <c r="D64" s="155"/>
      <c r="E64" s="13"/>
      <c r="F64" s="13"/>
      <c r="G64" s="152"/>
      <c r="H64" s="152"/>
      <c r="I64" s="162">
        <f>+G64*H64</f>
        <v>0</v>
      </c>
      <c r="J64" s="162" t="e">
        <f>VLOOKUP(I64,[1]TABLAS!$E$4:$F$13,2,FALSE)</f>
        <v>#N/A</v>
      </c>
      <c r="K64" s="14"/>
      <c r="L64" s="11"/>
      <c r="M64" s="11"/>
      <c r="N64" s="11"/>
      <c r="O64" s="11"/>
      <c r="P64" s="11"/>
      <c r="Q64" s="11"/>
      <c r="R64" s="11"/>
      <c r="S64" s="11"/>
      <c r="T64" s="11"/>
      <c r="U64" s="11"/>
      <c r="V64" s="11"/>
      <c r="W64" s="11"/>
      <c r="X64" s="11"/>
      <c r="Y64" s="11"/>
      <c r="Z64" s="11"/>
      <c r="AA64" s="11"/>
      <c r="AB64" s="11"/>
      <c r="AC64" s="11"/>
      <c r="AD64" s="11"/>
      <c r="AE64" s="169" t="e">
        <f>IF(#REF!="","",IF(AND(#REF!&lt;G64,G64&gt;2),G64-#REF!,IF(AND(OR(#REF!=2,#REF!=1),G64=2),G64-1,G64)))</f>
        <v>#REF!</v>
      </c>
      <c r="AF64" s="169" t="e">
        <f>IF(#REF!="","",IF(#REF!&lt;H64,H64-#REF!,H64))</f>
        <v>#REF!</v>
      </c>
      <c r="AG64" s="48"/>
      <c r="AH64" s="162" t="e">
        <f>VLOOKUP(#REF!,[1]TABLAS!$E$4:$F$13,2,FALSE)</f>
        <v>#REF!</v>
      </c>
      <c r="AI64" s="12"/>
      <c r="AJ64" s="172"/>
      <c r="AK64" s="27"/>
      <c r="AL64" s="27"/>
      <c r="AM64" s="27"/>
      <c r="AN64" s="27"/>
      <c r="AO64" s="27"/>
    </row>
    <row r="65" spans="1:41" ht="26.25" hidden="1" customHeight="1" x14ac:dyDescent="0.2">
      <c r="A65" s="148"/>
      <c r="B65" s="149"/>
      <c r="C65" s="154"/>
      <c r="D65" s="155"/>
      <c r="E65" s="13"/>
      <c r="F65" s="13"/>
      <c r="G65" s="152"/>
      <c r="H65" s="152"/>
      <c r="I65" s="162"/>
      <c r="J65" s="162"/>
      <c r="K65" s="14"/>
      <c r="L65" s="11"/>
      <c r="M65" s="11"/>
      <c r="N65" s="11"/>
      <c r="O65" s="11"/>
      <c r="P65" s="11"/>
      <c r="Q65" s="11"/>
      <c r="R65" s="11"/>
      <c r="S65" s="11"/>
      <c r="T65" s="11"/>
      <c r="U65" s="11"/>
      <c r="V65" s="11"/>
      <c r="W65" s="11"/>
      <c r="X65" s="11"/>
      <c r="Y65" s="11"/>
      <c r="Z65" s="11"/>
      <c r="AA65" s="11"/>
      <c r="AB65" s="11"/>
      <c r="AC65" s="11"/>
      <c r="AD65" s="11"/>
      <c r="AE65" s="170"/>
      <c r="AF65" s="170"/>
      <c r="AG65" s="49"/>
      <c r="AH65" s="162"/>
      <c r="AI65" s="12"/>
      <c r="AJ65" s="159"/>
      <c r="AK65" s="27"/>
      <c r="AL65" s="27"/>
      <c r="AM65" s="27"/>
      <c r="AN65" s="27"/>
      <c r="AO65" s="27"/>
    </row>
    <row r="66" spans="1:41" ht="26.25" hidden="1" customHeight="1" x14ac:dyDescent="0.2">
      <c r="A66" s="148"/>
      <c r="B66" s="149"/>
      <c r="C66" s="154"/>
      <c r="D66" s="155"/>
      <c r="E66" s="13"/>
      <c r="F66" s="13"/>
      <c r="G66" s="152"/>
      <c r="H66" s="152"/>
      <c r="I66" s="162"/>
      <c r="J66" s="162"/>
      <c r="K66" s="14"/>
      <c r="L66" s="11"/>
      <c r="M66" s="11"/>
      <c r="N66" s="11"/>
      <c r="O66" s="11"/>
      <c r="P66" s="11"/>
      <c r="Q66" s="11"/>
      <c r="R66" s="11"/>
      <c r="S66" s="11"/>
      <c r="T66" s="11"/>
      <c r="U66" s="11"/>
      <c r="V66" s="11"/>
      <c r="W66" s="11"/>
      <c r="X66" s="11"/>
      <c r="Y66" s="11"/>
      <c r="Z66" s="11"/>
      <c r="AA66" s="11"/>
      <c r="AB66" s="11"/>
      <c r="AC66" s="11"/>
      <c r="AD66" s="11"/>
      <c r="AE66" s="170"/>
      <c r="AF66" s="170"/>
      <c r="AG66" s="49"/>
      <c r="AH66" s="162"/>
      <c r="AI66" s="12"/>
      <c r="AJ66" s="159"/>
      <c r="AK66" s="27"/>
      <c r="AL66" s="27"/>
      <c r="AM66" s="27"/>
      <c r="AN66" s="27"/>
      <c r="AO66" s="27"/>
    </row>
    <row r="67" spans="1:41" ht="26.25" hidden="1" customHeight="1" x14ac:dyDescent="0.2">
      <c r="A67" s="148"/>
      <c r="B67" s="149"/>
      <c r="C67" s="154"/>
      <c r="D67" s="155"/>
      <c r="E67" s="13"/>
      <c r="F67" s="13"/>
      <c r="G67" s="152"/>
      <c r="H67" s="152"/>
      <c r="I67" s="162"/>
      <c r="J67" s="162"/>
      <c r="K67" s="14"/>
      <c r="L67" s="11"/>
      <c r="M67" s="11"/>
      <c r="N67" s="11"/>
      <c r="O67" s="11"/>
      <c r="P67" s="11"/>
      <c r="Q67" s="11"/>
      <c r="R67" s="11"/>
      <c r="S67" s="11"/>
      <c r="T67" s="11"/>
      <c r="U67" s="11"/>
      <c r="V67" s="11"/>
      <c r="W67" s="11"/>
      <c r="X67" s="11"/>
      <c r="Y67" s="11"/>
      <c r="Z67" s="11"/>
      <c r="AA67" s="11"/>
      <c r="AB67" s="11"/>
      <c r="AC67" s="11"/>
      <c r="AD67" s="11"/>
      <c r="AE67" s="170"/>
      <c r="AF67" s="170"/>
      <c r="AG67" s="49"/>
      <c r="AH67" s="162"/>
      <c r="AI67" s="12"/>
      <c r="AJ67" s="159"/>
      <c r="AK67" s="27"/>
      <c r="AL67" s="27"/>
      <c r="AM67" s="27"/>
      <c r="AN67" s="27"/>
      <c r="AO67" s="27"/>
    </row>
    <row r="68" spans="1:41" ht="26.25" hidden="1" customHeight="1" x14ac:dyDescent="0.2">
      <c r="A68" s="148"/>
      <c r="B68" s="149"/>
      <c r="C68" s="154"/>
      <c r="D68" s="155"/>
      <c r="E68" s="13"/>
      <c r="F68" s="13"/>
      <c r="G68" s="152"/>
      <c r="H68" s="152"/>
      <c r="I68" s="162"/>
      <c r="J68" s="162"/>
      <c r="K68" s="14"/>
      <c r="L68" s="11"/>
      <c r="M68" s="11"/>
      <c r="N68" s="11"/>
      <c r="O68" s="11"/>
      <c r="P68" s="11"/>
      <c r="Q68" s="11"/>
      <c r="R68" s="11"/>
      <c r="S68" s="11"/>
      <c r="T68" s="11"/>
      <c r="U68" s="11"/>
      <c r="V68" s="11"/>
      <c r="W68" s="11"/>
      <c r="X68" s="11"/>
      <c r="Y68" s="11"/>
      <c r="Z68" s="11"/>
      <c r="AA68" s="11"/>
      <c r="AB68" s="11"/>
      <c r="AC68" s="11"/>
      <c r="AD68" s="11"/>
      <c r="AE68" s="170"/>
      <c r="AF68" s="170"/>
      <c r="AG68" s="49"/>
      <c r="AH68" s="162"/>
      <c r="AI68" s="12"/>
      <c r="AJ68" s="159"/>
      <c r="AK68" s="27"/>
      <c r="AL68" s="27"/>
      <c r="AM68" s="27"/>
      <c r="AN68" s="27"/>
      <c r="AO68" s="27"/>
    </row>
    <row r="69" spans="1:41" ht="26.25" hidden="1" customHeight="1" x14ac:dyDescent="0.2">
      <c r="A69" s="148"/>
      <c r="B69" s="149"/>
      <c r="C69" s="154"/>
      <c r="D69" s="155"/>
      <c r="E69" s="13"/>
      <c r="F69" s="13"/>
      <c r="G69" s="152"/>
      <c r="H69" s="152"/>
      <c r="I69" s="162"/>
      <c r="J69" s="162"/>
      <c r="K69" s="14"/>
      <c r="L69" s="11"/>
      <c r="M69" s="11"/>
      <c r="N69" s="11"/>
      <c r="O69" s="11"/>
      <c r="P69" s="11"/>
      <c r="Q69" s="11"/>
      <c r="R69" s="11"/>
      <c r="S69" s="11"/>
      <c r="T69" s="11"/>
      <c r="U69" s="11"/>
      <c r="V69" s="11"/>
      <c r="W69" s="11"/>
      <c r="X69" s="11"/>
      <c r="Y69" s="11"/>
      <c r="Z69" s="11"/>
      <c r="AA69" s="11"/>
      <c r="AB69" s="11"/>
      <c r="AC69" s="11"/>
      <c r="AD69" s="11"/>
      <c r="AE69" s="170"/>
      <c r="AF69" s="170"/>
      <c r="AG69" s="49"/>
      <c r="AH69" s="162"/>
      <c r="AI69" s="12"/>
      <c r="AJ69" s="159"/>
      <c r="AK69" s="27"/>
      <c r="AL69" s="27"/>
      <c r="AM69" s="27"/>
      <c r="AN69" s="27"/>
      <c r="AO69" s="27"/>
    </row>
    <row r="70" spans="1:41" ht="26.25" hidden="1" customHeight="1" x14ac:dyDescent="0.2">
      <c r="A70" s="148"/>
      <c r="B70" s="149"/>
      <c r="C70" s="154"/>
      <c r="D70" s="155"/>
      <c r="E70" s="13"/>
      <c r="F70" s="13"/>
      <c r="G70" s="152"/>
      <c r="H70" s="152"/>
      <c r="I70" s="162"/>
      <c r="J70" s="162"/>
      <c r="K70" s="14"/>
      <c r="L70" s="11"/>
      <c r="M70" s="11"/>
      <c r="N70" s="11"/>
      <c r="O70" s="11"/>
      <c r="P70" s="11"/>
      <c r="Q70" s="11"/>
      <c r="R70" s="11"/>
      <c r="S70" s="11"/>
      <c r="T70" s="11"/>
      <c r="U70" s="11"/>
      <c r="V70" s="11"/>
      <c r="W70" s="11"/>
      <c r="X70" s="11"/>
      <c r="Y70" s="11"/>
      <c r="Z70" s="11"/>
      <c r="AA70" s="11"/>
      <c r="AB70" s="11"/>
      <c r="AC70" s="11"/>
      <c r="AD70" s="11"/>
      <c r="AE70" s="170"/>
      <c r="AF70" s="170"/>
      <c r="AG70" s="49"/>
      <c r="AH70" s="162"/>
      <c r="AI70" s="12"/>
      <c r="AJ70" s="159"/>
      <c r="AK70" s="27"/>
      <c r="AL70" s="27"/>
      <c r="AM70" s="27"/>
      <c r="AN70" s="27"/>
      <c r="AO70" s="27"/>
    </row>
    <row r="71" spans="1:41" ht="26.25" hidden="1" customHeight="1" x14ac:dyDescent="0.2">
      <c r="A71" s="148"/>
      <c r="B71" s="149"/>
      <c r="C71" s="154"/>
      <c r="D71" s="155"/>
      <c r="E71" s="13"/>
      <c r="F71" s="13"/>
      <c r="G71" s="152"/>
      <c r="H71" s="152"/>
      <c r="I71" s="162"/>
      <c r="J71" s="162"/>
      <c r="K71" s="14"/>
      <c r="L71" s="11"/>
      <c r="M71" s="11"/>
      <c r="N71" s="11"/>
      <c r="O71" s="11"/>
      <c r="P71" s="11"/>
      <c r="Q71" s="11"/>
      <c r="R71" s="11"/>
      <c r="S71" s="11"/>
      <c r="T71" s="11"/>
      <c r="U71" s="11"/>
      <c r="V71" s="11"/>
      <c r="W71" s="11"/>
      <c r="X71" s="11"/>
      <c r="Y71" s="11"/>
      <c r="Z71" s="11"/>
      <c r="AA71" s="11"/>
      <c r="AB71" s="11"/>
      <c r="AC71" s="11"/>
      <c r="AD71" s="11"/>
      <c r="AE71" s="170"/>
      <c r="AF71" s="170"/>
      <c r="AG71" s="49"/>
      <c r="AH71" s="162"/>
      <c r="AI71" s="12"/>
      <c r="AJ71" s="159"/>
      <c r="AK71" s="27"/>
      <c r="AL71" s="27"/>
      <c r="AM71" s="27"/>
      <c r="AN71" s="27"/>
      <c r="AO71" s="27"/>
    </row>
    <row r="72" spans="1:41" ht="26.25" hidden="1" customHeight="1" x14ac:dyDescent="0.2">
      <c r="A72" s="148"/>
      <c r="B72" s="149"/>
      <c r="C72" s="154"/>
      <c r="D72" s="155"/>
      <c r="E72" s="13"/>
      <c r="F72" s="13"/>
      <c r="G72" s="152"/>
      <c r="H72" s="152"/>
      <c r="I72" s="162"/>
      <c r="J72" s="162"/>
      <c r="K72" s="14"/>
      <c r="L72" s="11"/>
      <c r="M72" s="11"/>
      <c r="N72" s="11"/>
      <c r="O72" s="11"/>
      <c r="P72" s="11"/>
      <c r="Q72" s="11"/>
      <c r="R72" s="11"/>
      <c r="S72" s="11"/>
      <c r="T72" s="11"/>
      <c r="U72" s="11"/>
      <c r="V72" s="11"/>
      <c r="W72" s="11"/>
      <c r="X72" s="11"/>
      <c r="Y72" s="11"/>
      <c r="Z72" s="11"/>
      <c r="AA72" s="11"/>
      <c r="AB72" s="11"/>
      <c r="AC72" s="11"/>
      <c r="AD72" s="11"/>
      <c r="AE72" s="170"/>
      <c r="AF72" s="170"/>
      <c r="AG72" s="49"/>
      <c r="AH72" s="162"/>
      <c r="AI72" s="12"/>
      <c r="AJ72" s="159"/>
      <c r="AK72" s="27"/>
      <c r="AL72" s="27"/>
      <c r="AM72" s="27"/>
      <c r="AN72" s="27"/>
      <c r="AO72" s="27"/>
    </row>
    <row r="73" spans="1:41" ht="26.25" hidden="1" customHeight="1" x14ac:dyDescent="0.2">
      <c r="A73" s="148"/>
      <c r="B73" s="149"/>
      <c r="C73" s="154"/>
      <c r="D73" s="155"/>
      <c r="E73" s="13"/>
      <c r="F73" s="13"/>
      <c r="G73" s="152"/>
      <c r="H73" s="152"/>
      <c r="I73" s="162"/>
      <c r="J73" s="162"/>
      <c r="K73" s="14"/>
      <c r="L73" s="11"/>
      <c r="M73" s="11"/>
      <c r="N73" s="11"/>
      <c r="O73" s="11"/>
      <c r="P73" s="11"/>
      <c r="Q73" s="11"/>
      <c r="R73" s="11"/>
      <c r="S73" s="11"/>
      <c r="T73" s="11"/>
      <c r="U73" s="11"/>
      <c r="V73" s="11"/>
      <c r="W73" s="11"/>
      <c r="X73" s="11"/>
      <c r="Y73" s="11"/>
      <c r="Z73" s="11"/>
      <c r="AA73" s="11"/>
      <c r="AB73" s="11"/>
      <c r="AC73" s="11"/>
      <c r="AD73" s="11"/>
      <c r="AE73" s="170"/>
      <c r="AF73" s="170"/>
      <c r="AG73" s="49"/>
      <c r="AH73" s="162"/>
      <c r="AI73" s="12"/>
      <c r="AJ73" s="160"/>
      <c r="AK73" s="27"/>
      <c r="AL73" s="27"/>
      <c r="AM73" s="27"/>
      <c r="AN73" s="27"/>
      <c r="AO73" s="27"/>
    </row>
    <row r="74" spans="1:41" ht="26.25" hidden="1" customHeight="1" x14ac:dyDescent="0.2">
      <c r="A74" s="148"/>
      <c r="B74" s="149">
        <v>9</v>
      </c>
      <c r="C74" s="154"/>
      <c r="D74" s="155"/>
      <c r="E74" s="13"/>
      <c r="F74" s="13"/>
      <c r="G74" s="152"/>
      <c r="H74" s="152"/>
      <c r="I74" s="162">
        <f>+G74*H74</f>
        <v>0</v>
      </c>
      <c r="J74" s="162" t="e">
        <f>VLOOKUP(I74,[1]TABLAS!$E$4:$F$13,2,FALSE)</f>
        <v>#N/A</v>
      </c>
      <c r="K74" s="14"/>
      <c r="L74" s="11"/>
      <c r="M74" s="11"/>
      <c r="N74" s="11"/>
      <c r="O74" s="11"/>
      <c r="P74" s="11"/>
      <c r="Q74" s="11"/>
      <c r="R74" s="11"/>
      <c r="S74" s="11"/>
      <c r="T74" s="11"/>
      <c r="U74" s="11"/>
      <c r="V74" s="11"/>
      <c r="W74" s="11"/>
      <c r="X74" s="11"/>
      <c r="Y74" s="11"/>
      <c r="Z74" s="11"/>
      <c r="AA74" s="11"/>
      <c r="AB74" s="11"/>
      <c r="AC74" s="11"/>
      <c r="AD74" s="11"/>
      <c r="AE74" s="169" t="e">
        <f>IF(#REF!="","",IF(AND(#REF!&lt;G74,G74&gt;2),G74-#REF!,IF(AND(OR(#REF!=2,#REF!=1),G74=2),G74-1,G74)))</f>
        <v>#REF!</v>
      </c>
      <c r="AF74" s="169" t="e">
        <f>IF(#REF!="","",IF(#REF!&lt;H74,H74-#REF!,H74))</f>
        <v>#REF!</v>
      </c>
      <c r="AG74" s="48"/>
      <c r="AH74" s="162" t="e">
        <f>VLOOKUP(#REF!,[1]TABLAS!$E$4:$F$13,2,FALSE)</f>
        <v>#REF!</v>
      </c>
      <c r="AI74" s="12"/>
      <c r="AJ74" s="172"/>
      <c r="AK74" s="27"/>
      <c r="AL74" s="27"/>
      <c r="AM74" s="27"/>
      <c r="AN74" s="27"/>
      <c r="AO74" s="27"/>
    </row>
    <row r="75" spans="1:41" ht="26.25" hidden="1" customHeight="1" x14ac:dyDescent="0.2">
      <c r="A75" s="148"/>
      <c r="B75" s="149"/>
      <c r="C75" s="154"/>
      <c r="D75" s="155"/>
      <c r="E75" s="13"/>
      <c r="F75" s="13"/>
      <c r="G75" s="152"/>
      <c r="H75" s="152"/>
      <c r="I75" s="162"/>
      <c r="J75" s="162"/>
      <c r="K75" s="14"/>
      <c r="L75" s="11"/>
      <c r="M75" s="11"/>
      <c r="N75" s="11"/>
      <c r="O75" s="11"/>
      <c r="P75" s="11"/>
      <c r="Q75" s="11"/>
      <c r="R75" s="11"/>
      <c r="S75" s="11"/>
      <c r="T75" s="11"/>
      <c r="U75" s="11"/>
      <c r="V75" s="11"/>
      <c r="W75" s="11"/>
      <c r="X75" s="11"/>
      <c r="Y75" s="11"/>
      <c r="Z75" s="11"/>
      <c r="AA75" s="11"/>
      <c r="AB75" s="11"/>
      <c r="AC75" s="11"/>
      <c r="AD75" s="11"/>
      <c r="AE75" s="170"/>
      <c r="AF75" s="170"/>
      <c r="AG75" s="49"/>
      <c r="AH75" s="162"/>
      <c r="AI75" s="12"/>
      <c r="AJ75" s="159"/>
      <c r="AK75" s="27"/>
      <c r="AL75" s="27"/>
      <c r="AM75" s="27"/>
      <c r="AN75" s="27"/>
      <c r="AO75" s="27"/>
    </row>
    <row r="76" spans="1:41" ht="26.25" hidden="1" customHeight="1" x14ac:dyDescent="0.2">
      <c r="A76" s="148"/>
      <c r="B76" s="149"/>
      <c r="C76" s="154"/>
      <c r="D76" s="155"/>
      <c r="E76" s="13"/>
      <c r="F76" s="13"/>
      <c r="G76" s="152"/>
      <c r="H76" s="152"/>
      <c r="I76" s="162"/>
      <c r="J76" s="162"/>
      <c r="K76" s="14"/>
      <c r="L76" s="11"/>
      <c r="M76" s="11"/>
      <c r="N76" s="11"/>
      <c r="O76" s="11"/>
      <c r="P76" s="11"/>
      <c r="Q76" s="11"/>
      <c r="R76" s="11"/>
      <c r="S76" s="11"/>
      <c r="T76" s="11"/>
      <c r="U76" s="11"/>
      <c r="V76" s="11"/>
      <c r="W76" s="11"/>
      <c r="X76" s="11"/>
      <c r="Y76" s="11"/>
      <c r="Z76" s="11"/>
      <c r="AA76" s="11"/>
      <c r="AB76" s="11"/>
      <c r="AC76" s="11"/>
      <c r="AD76" s="11"/>
      <c r="AE76" s="170"/>
      <c r="AF76" s="170"/>
      <c r="AG76" s="49"/>
      <c r="AH76" s="162"/>
      <c r="AI76" s="12"/>
      <c r="AJ76" s="159"/>
      <c r="AK76" s="27"/>
      <c r="AL76" s="27"/>
      <c r="AM76" s="27"/>
      <c r="AN76" s="27"/>
      <c r="AO76" s="27"/>
    </row>
    <row r="77" spans="1:41" ht="26.25" hidden="1" customHeight="1" x14ac:dyDescent="0.2">
      <c r="A77" s="148"/>
      <c r="B77" s="149"/>
      <c r="C77" s="154"/>
      <c r="D77" s="155"/>
      <c r="E77" s="13"/>
      <c r="F77" s="13"/>
      <c r="G77" s="152"/>
      <c r="H77" s="152"/>
      <c r="I77" s="162"/>
      <c r="J77" s="162"/>
      <c r="K77" s="14"/>
      <c r="L77" s="11"/>
      <c r="M77" s="11"/>
      <c r="N77" s="11"/>
      <c r="O77" s="11"/>
      <c r="P77" s="11"/>
      <c r="Q77" s="11"/>
      <c r="R77" s="11"/>
      <c r="S77" s="11"/>
      <c r="T77" s="11"/>
      <c r="U77" s="11"/>
      <c r="V77" s="11"/>
      <c r="W77" s="11"/>
      <c r="X77" s="11"/>
      <c r="Y77" s="11"/>
      <c r="Z77" s="11"/>
      <c r="AA77" s="11"/>
      <c r="AB77" s="11"/>
      <c r="AC77" s="11"/>
      <c r="AD77" s="11"/>
      <c r="AE77" s="170"/>
      <c r="AF77" s="170"/>
      <c r="AG77" s="49"/>
      <c r="AH77" s="162"/>
      <c r="AI77" s="12"/>
      <c r="AJ77" s="159"/>
      <c r="AK77" s="27"/>
      <c r="AL77" s="27"/>
      <c r="AM77" s="27"/>
      <c r="AN77" s="27"/>
      <c r="AO77" s="27"/>
    </row>
    <row r="78" spans="1:41" ht="26.25" hidden="1" customHeight="1" x14ac:dyDescent="0.2">
      <c r="A78" s="148"/>
      <c r="B78" s="149"/>
      <c r="C78" s="154"/>
      <c r="D78" s="155"/>
      <c r="E78" s="13"/>
      <c r="F78" s="13"/>
      <c r="G78" s="152"/>
      <c r="H78" s="152"/>
      <c r="I78" s="162"/>
      <c r="J78" s="162"/>
      <c r="K78" s="14"/>
      <c r="L78" s="11"/>
      <c r="M78" s="11"/>
      <c r="N78" s="11"/>
      <c r="O78" s="11"/>
      <c r="P78" s="11"/>
      <c r="Q78" s="11"/>
      <c r="R78" s="11"/>
      <c r="S78" s="11"/>
      <c r="T78" s="11"/>
      <c r="U78" s="11"/>
      <c r="V78" s="11"/>
      <c r="W78" s="11"/>
      <c r="X78" s="11"/>
      <c r="Y78" s="11"/>
      <c r="Z78" s="11"/>
      <c r="AA78" s="11"/>
      <c r="AB78" s="11"/>
      <c r="AC78" s="11"/>
      <c r="AD78" s="11"/>
      <c r="AE78" s="170"/>
      <c r="AF78" s="170"/>
      <c r="AG78" s="49"/>
      <c r="AH78" s="162"/>
      <c r="AI78" s="12"/>
      <c r="AJ78" s="159"/>
      <c r="AK78" s="27"/>
      <c r="AL78" s="27"/>
      <c r="AM78" s="27"/>
      <c r="AN78" s="27"/>
      <c r="AO78" s="27"/>
    </row>
    <row r="79" spans="1:41" ht="26.25" hidden="1" customHeight="1" x14ac:dyDescent="0.2">
      <c r="A79" s="148"/>
      <c r="B79" s="149"/>
      <c r="C79" s="154"/>
      <c r="D79" s="155"/>
      <c r="E79" s="13"/>
      <c r="F79" s="13"/>
      <c r="G79" s="152"/>
      <c r="H79" s="152"/>
      <c r="I79" s="162"/>
      <c r="J79" s="162"/>
      <c r="K79" s="14"/>
      <c r="L79" s="11"/>
      <c r="M79" s="11"/>
      <c r="N79" s="11"/>
      <c r="O79" s="11"/>
      <c r="P79" s="11"/>
      <c r="Q79" s="11"/>
      <c r="R79" s="11"/>
      <c r="S79" s="11"/>
      <c r="T79" s="11"/>
      <c r="U79" s="11"/>
      <c r="V79" s="11"/>
      <c r="W79" s="11"/>
      <c r="X79" s="11"/>
      <c r="Y79" s="11"/>
      <c r="Z79" s="11"/>
      <c r="AA79" s="11"/>
      <c r="AB79" s="11"/>
      <c r="AC79" s="11"/>
      <c r="AD79" s="11"/>
      <c r="AE79" s="170"/>
      <c r="AF79" s="170"/>
      <c r="AG79" s="49"/>
      <c r="AH79" s="162"/>
      <c r="AI79" s="12"/>
      <c r="AJ79" s="159"/>
      <c r="AK79" s="27"/>
      <c r="AL79" s="27"/>
      <c r="AM79" s="27"/>
      <c r="AN79" s="27"/>
      <c r="AO79" s="27"/>
    </row>
    <row r="80" spans="1:41" ht="26.25" hidden="1" customHeight="1" x14ac:dyDescent="0.2">
      <c r="A80" s="148"/>
      <c r="B80" s="149"/>
      <c r="C80" s="154"/>
      <c r="D80" s="155"/>
      <c r="E80" s="13"/>
      <c r="F80" s="13"/>
      <c r="G80" s="152"/>
      <c r="H80" s="152"/>
      <c r="I80" s="162"/>
      <c r="J80" s="162"/>
      <c r="K80" s="14"/>
      <c r="L80" s="11"/>
      <c r="M80" s="11"/>
      <c r="N80" s="11"/>
      <c r="O80" s="11"/>
      <c r="P80" s="11"/>
      <c r="Q80" s="11"/>
      <c r="R80" s="11"/>
      <c r="S80" s="11"/>
      <c r="T80" s="11"/>
      <c r="U80" s="11"/>
      <c r="V80" s="11"/>
      <c r="W80" s="11"/>
      <c r="X80" s="11"/>
      <c r="Y80" s="11"/>
      <c r="Z80" s="11"/>
      <c r="AA80" s="11"/>
      <c r="AB80" s="11"/>
      <c r="AC80" s="11"/>
      <c r="AD80" s="11"/>
      <c r="AE80" s="170"/>
      <c r="AF80" s="170"/>
      <c r="AG80" s="49"/>
      <c r="AH80" s="162"/>
      <c r="AI80" s="12"/>
      <c r="AJ80" s="159"/>
      <c r="AK80" s="27"/>
      <c r="AL80" s="27"/>
      <c r="AM80" s="27"/>
      <c r="AN80" s="27"/>
      <c r="AO80" s="27"/>
    </row>
    <row r="81" spans="1:41" ht="26.25" hidden="1" customHeight="1" x14ac:dyDescent="0.2">
      <c r="A81" s="148"/>
      <c r="B81" s="149"/>
      <c r="C81" s="154"/>
      <c r="D81" s="155"/>
      <c r="E81" s="13"/>
      <c r="F81" s="13"/>
      <c r="G81" s="152"/>
      <c r="H81" s="152"/>
      <c r="I81" s="162"/>
      <c r="J81" s="162"/>
      <c r="K81" s="14"/>
      <c r="L81" s="11"/>
      <c r="M81" s="11"/>
      <c r="N81" s="11"/>
      <c r="O81" s="11"/>
      <c r="P81" s="11"/>
      <c r="Q81" s="11"/>
      <c r="R81" s="11"/>
      <c r="S81" s="11"/>
      <c r="T81" s="11"/>
      <c r="U81" s="11"/>
      <c r="V81" s="11"/>
      <c r="W81" s="11"/>
      <c r="X81" s="11"/>
      <c r="Y81" s="11"/>
      <c r="Z81" s="11"/>
      <c r="AA81" s="11"/>
      <c r="AB81" s="11"/>
      <c r="AC81" s="11"/>
      <c r="AD81" s="11"/>
      <c r="AE81" s="170"/>
      <c r="AF81" s="170"/>
      <c r="AG81" s="49"/>
      <c r="AH81" s="162"/>
      <c r="AI81" s="12"/>
      <c r="AJ81" s="159"/>
      <c r="AK81" s="27"/>
      <c r="AL81" s="27"/>
      <c r="AM81" s="27"/>
      <c r="AN81" s="27"/>
      <c r="AO81" s="27"/>
    </row>
    <row r="82" spans="1:41" ht="26.25" hidden="1" customHeight="1" x14ac:dyDescent="0.2">
      <c r="A82" s="148"/>
      <c r="B82" s="149"/>
      <c r="C82" s="154"/>
      <c r="D82" s="155"/>
      <c r="E82" s="13"/>
      <c r="F82" s="13"/>
      <c r="G82" s="152"/>
      <c r="H82" s="152"/>
      <c r="I82" s="162"/>
      <c r="J82" s="162"/>
      <c r="K82" s="14"/>
      <c r="L82" s="11"/>
      <c r="M82" s="11"/>
      <c r="N82" s="11"/>
      <c r="O82" s="11"/>
      <c r="P82" s="11"/>
      <c r="Q82" s="11"/>
      <c r="R82" s="11"/>
      <c r="S82" s="11"/>
      <c r="T82" s="11"/>
      <c r="U82" s="11"/>
      <c r="V82" s="11"/>
      <c r="W82" s="11"/>
      <c r="X82" s="11"/>
      <c r="Y82" s="11"/>
      <c r="Z82" s="11"/>
      <c r="AA82" s="11"/>
      <c r="AB82" s="11"/>
      <c r="AC82" s="11"/>
      <c r="AD82" s="11"/>
      <c r="AE82" s="170"/>
      <c r="AF82" s="170"/>
      <c r="AG82" s="49"/>
      <c r="AH82" s="162"/>
      <c r="AI82" s="12"/>
      <c r="AJ82" s="159"/>
      <c r="AK82" s="27"/>
      <c r="AL82" s="27"/>
      <c r="AM82" s="27"/>
      <c r="AN82" s="27"/>
      <c r="AO82" s="27"/>
    </row>
    <row r="83" spans="1:41" ht="26.25" hidden="1" customHeight="1" x14ac:dyDescent="0.2">
      <c r="A83" s="148"/>
      <c r="B83" s="149"/>
      <c r="C83" s="154"/>
      <c r="D83" s="155"/>
      <c r="E83" s="13"/>
      <c r="F83" s="13"/>
      <c r="G83" s="152"/>
      <c r="H83" s="152"/>
      <c r="I83" s="162"/>
      <c r="J83" s="162"/>
      <c r="K83" s="14"/>
      <c r="L83" s="11"/>
      <c r="M83" s="11"/>
      <c r="N83" s="11"/>
      <c r="O83" s="11"/>
      <c r="P83" s="11"/>
      <c r="Q83" s="11"/>
      <c r="R83" s="11"/>
      <c r="S83" s="11"/>
      <c r="T83" s="11"/>
      <c r="U83" s="11"/>
      <c r="V83" s="11"/>
      <c r="W83" s="11"/>
      <c r="X83" s="11"/>
      <c r="Y83" s="11"/>
      <c r="Z83" s="11"/>
      <c r="AA83" s="11"/>
      <c r="AB83" s="11"/>
      <c r="AC83" s="11"/>
      <c r="AD83" s="11"/>
      <c r="AE83" s="170"/>
      <c r="AF83" s="170"/>
      <c r="AG83" s="49"/>
      <c r="AH83" s="162"/>
      <c r="AI83" s="12"/>
      <c r="AJ83" s="160"/>
      <c r="AK83" s="27"/>
      <c r="AL83" s="27"/>
      <c r="AM83" s="27"/>
      <c r="AN83" s="27"/>
      <c r="AO83" s="27"/>
    </row>
    <row r="84" spans="1:41" ht="26.25" hidden="1" customHeight="1" x14ac:dyDescent="0.2">
      <c r="A84" s="148"/>
      <c r="B84" s="149">
        <v>10</v>
      </c>
      <c r="C84" s="154"/>
      <c r="D84" s="155"/>
      <c r="E84" s="13"/>
      <c r="F84" s="13"/>
      <c r="G84" s="152"/>
      <c r="H84" s="152"/>
      <c r="I84" s="162">
        <f>+G84*H84</f>
        <v>0</v>
      </c>
      <c r="J84" s="162" t="e">
        <f>VLOOKUP(I84,[1]TABLAS!$E$4:$F$13,2,FALSE)</f>
        <v>#N/A</v>
      </c>
      <c r="K84" s="14"/>
      <c r="L84" s="11"/>
      <c r="M84" s="11"/>
      <c r="N84" s="11"/>
      <c r="O84" s="11"/>
      <c r="P84" s="11"/>
      <c r="Q84" s="11"/>
      <c r="R84" s="11"/>
      <c r="S84" s="11"/>
      <c r="T84" s="11"/>
      <c r="U84" s="11"/>
      <c r="V84" s="11"/>
      <c r="W84" s="11"/>
      <c r="X84" s="11"/>
      <c r="Y84" s="11"/>
      <c r="Z84" s="11"/>
      <c r="AA84" s="11"/>
      <c r="AB84" s="11"/>
      <c r="AC84" s="11"/>
      <c r="AD84" s="11"/>
      <c r="AE84" s="169" t="e">
        <f>IF(#REF!="","",IF(AND(#REF!&lt;G84,G84&gt;2),G84-#REF!,IF(AND(OR(#REF!=2,#REF!=1),G84=2),G84-1,G84)))</f>
        <v>#REF!</v>
      </c>
      <c r="AF84" s="169" t="e">
        <f>IF(#REF!="","",IF(#REF!&lt;H84,H84-#REF!,H84))</f>
        <v>#REF!</v>
      </c>
      <c r="AG84" s="48"/>
      <c r="AH84" s="162" t="e">
        <f>VLOOKUP(#REF!,[1]TABLAS!$E$4:$F$13,2,FALSE)</f>
        <v>#REF!</v>
      </c>
      <c r="AI84" s="12"/>
      <c r="AJ84" s="172"/>
      <c r="AK84" s="27"/>
      <c r="AL84" s="27"/>
      <c r="AM84" s="27"/>
      <c r="AN84" s="27"/>
      <c r="AO84" s="27"/>
    </row>
    <row r="85" spans="1:41" ht="26.25" hidden="1" customHeight="1" x14ac:dyDescent="0.2">
      <c r="A85" s="148"/>
      <c r="B85" s="149"/>
      <c r="C85" s="154"/>
      <c r="D85" s="155"/>
      <c r="E85" s="13"/>
      <c r="F85" s="13"/>
      <c r="G85" s="152"/>
      <c r="H85" s="152"/>
      <c r="I85" s="162"/>
      <c r="J85" s="162"/>
      <c r="K85" s="14"/>
      <c r="L85" s="11"/>
      <c r="M85" s="11"/>
      <c r="N85" s="11"/>
      <c r="O85" s="11"/>
      <c r="P85" s="11"/>
      <c r="Q85" s="11"/>
      <c r="R85" s="11"/>
      <c r="S85" s="11"/>
      <c r="T85" s="11"/>
      <c r="U85" s="11"/>
      <c r="V85" s="11"/>
      <c r="W85" s="11"/>
      <c r="X85" s="11"/>
      <c r="Y85" s="11"/>
      <c r="Z85" s="11"/>
      <c r="AA85" s="11"/>
      <c r="AB85" s="11"/>
      <c r="AC85" s="11"/>
      <c r="AD85" s="11"/>
      <c r="AE85" s="170"/>
      <c r="AF85" s="170"/>
      <c r="AG85" s="49"/>
      <c r="AH85" s="162"/>
      <c r="AI85" s="12"/>
      <c r="AJ85" s="159"/>
      <c r="AK85" s="27"/>
      <c r="AL85" s="27"/>
      <c r="AM85" s="27"/>
      <c r="AN85" s="27"/>
      <c r="AO85" s="27"/>
    </row>
    <row r="86" spans="1:41" ht="26.25" hidden="1" customHeight="1" x14ac:dyDescent="0.2">
      <c r="A86" s="148"/>
      <c r="B86" s="149"/>
      <c r="C86" s="154"/>
      <c r="D86" s="155"/>
      <c r="E86" s="13"/>
      <c r="F86" s="13"/>
      <c r="G86" s="152"/>
      <c r="H86" s="152"/>
      <c r="I86" s="162"/>
      <c r="J86" s="162"/>
      <c r="K86" s="14"/>
      <c r="L86" s="11"/>
      <c r="M86" s="11"/>
      <c r="N86" s="11"/>
      <c r="O86" s="11"/>
      <c r="P86" s="11"/>
      <c r="Q86" s="11"/>
      <c r="R86" s="11"/>
      <c r="S86" s="11"/>
      <c r="T86" s="11"/>
      <c r="U86" s="11"/>
      <c r="V86" s="11"/>
      <c r="W86" s="11"/>
      <c r="X86" s="11"/>
      <c r="Y86" s="11"/>
      <c r="Z86" s="11"/>
      <c r="AA86" s="11"/>
      <c r="AB86" s="11"/>
      <c r="AC86" s="11"/>
      <c r="AD86" s="11"/>
      <c r="AE86" s="170"/>
      <c r="AF86" s="170"/>
      <c r="AG86" s="49"/>
      <c r="AH86" s="162"/>
      <c r="AI86" s="12"/>
      <c r="AJ86" s="159"/>
      <c r="AK86" s="27"/>
      <c r="AL86" s="27"/>
      <c r="AM86" s="27"/>
      <c r="AN86" s="27"/>
      <c r="AO86" s="27"/>
    </row>
    <row r="87" spans="1:41" ht="26.25" hidden="1" customHeight="1" x14ac:dyDescent="0.2">
      <c r="A87" s="148"/>
      <c r="B87" s="149"/>
      <c r="C87" s="154"/>
      <c r="D87" s="155"/>
      <c r="E87" s="13"/>
      <c r="F87" s="13"/>
      <c r="G87" s="152"/>
      <c r="H87" s="152"/>
      <c r="I87" s="162"/>
      <c r="J87" s="162"/>
      <c r="K87" s="14"/>
      <c r="L87" s="11"/>
      <c r="M87" s="11"/>
      <c r="N87" s="11"/>
      <c r="O87" s="11"/>
      <c r="P87" s="11"/>
      <c r="Q87" s="11"/>
      <c r="R87" s="11"/>
      <c r="S87" s="11"/>
      <c r="T87" s="11"/>
      <c r="U87" s="11"/>
      <c r="V87" s="11"/>
      <c r="W87" s="11"/>
      <c r="X87" s="11"/>
      <c r="Y87" s="11"/>
      <c r="Z87" s="11"/>
      <c r="AA87" s="11"/>
      <c r="AB87" s="11"/>
      <c r="AC87" s="11"/>
      <c r="AD87" s="11"/>
      <c r="AE87" s="170"/>
      <c r="AF87" s="170"/>
      <c r="AG87" s="49"/>
      <c r="AH87" s="162"/>
      <c r="AI87" s="12"/>
      <c r="AJ87" s="159"/>
      <c r="AK87" s="27"/>
      <c r="AL87" s="27"/>
      <c r="AM87" s="27"/>
      <c r="AN87" s="27"/>
      <c r="AO87" s="27"/>
    </row>
    <row r="88" spans="1:41" ht="26.25" hidden="1" customHeight="1" x14ac:dyDescent="0.2">
      <c r="A88" s="148"/>
      <c r="B88" s="149"/>
      <c r="C88" s="154"/>
      <c r="D88" s="155"/>
      <c r="E88" s="13"/>
      <c r="F88" s="13"/>
      <c r="G88" s="152"/>
      <c r="H88" s="152"/>
      <c r="I88" s="162"/>
      <c r="J88" s="162"/>
      <c r="K88" s="14"/>
      <c r="L88" s="11"/>
      <c r="M88" s="11"/>
      <c r="N88" s="11"/>
      <c r="O88" s="11"/>
      <c r="P88" s="11"/>
      <c r="Q88" s="11"/>
      <c r="R88" s="11"/>
      <c r="S88" s="11"/>
      <c r="T88" s="11"/>
      <c r="U88" s="11"/>
      <c r="V88" s="11"/>
      <c r="W88" s="11"/>
      <c r="X88" s="11"/>
      <c r="Y88" s="11"/>
      <c r="Z88" s="11"/>
      <c r="AA88" s="11"/>
      <c r="AB88" s="11"/>
      <c r="AC88" s="11"/>
      <c r="AD88" s="11"/>
      <c r="AE88" s="170"/>
      <c r="AF88" s="170"/>
      <c r="AG88" s="49"/>
      <c r="AH88" s="162"/>
      <c r="AI88" s="12"/>
      <c r="AJ88" s="159"/>
      <c r="AK88" s="27"/>
      <c r="AL88" s="27"/>
      <c r="AM88" s="27"/>
      <c r="AN88" s="27"/>
      <c r="AO88" s="27"/>
    </row>
    <row r="89" spans="1:41" ht="26.25" hidden="1" customHeight="1" x14ac:dyDescent="0.2">
      <c r="A89" s="148"/>
      <c r="B89" s="149"/>
      <c r="C89" s="154"/>
      <c r="D89" s="155"/>
      <c r="E89" s="13"/>
      <c r="F89" s="13"/>
      <c r="G89" s="152"/>
      <c r="H89" s="152"/>
      <c r="I89" s="162"/>
      <c r="J89" s="162"/>
      <c r="K89" s="14"/>
      <c r="L89" s="11"/>
      <c r="M89" s="11"/>
      <c r="N89" s="11"/>
      <c r="O89" s="11"/>
      <c r="P89" s="11"/>
      <c r="Q89" s="11"/>
      <c r="R89" s="11"/>
      <c r="S89" s="11"/>
      <c r="T89" s="11"/>
      <c r="U89" s="11"/>
      <c r="V89" s="11"/>
      <c r="W89" s="11"/>
      <c r="X89" s="11"/>
      <c r="Y89" s="11"/>
      <c r="Z89" s="11"/>
      <c r="AA89" s="11"/>
      <c r="AB89" s="11"/>
      <c r="AC89" s="11"/>
      <c r="AD89" s="11"/>
      <c r="AE89" s="170"/>
      <c r="AF89" s="170"/>
      <c r="AG89" s="49"/>
      <c r="AH89" s="162"/>
      <c r="AI89" s="12"/>
      <c r="AJ89" s="159"/>
      <c r="AK89" s="27"/>
      <c r="AL89" s="27"/>
      <c r="AM89" s="27"/>
      <c r="AN89" s="27"/>
      <c r="AO89" s="27"/>
    </row>
    <row r="90" spans="1:41" ht="26.25" hidden="1" customHeight="1" x14ac:dyDescent="0.2">
      <c r="A90" s="148"/>
      <c r="B90" s="149"/>
      <c r="C90" s="154"/>
      <c r="D90" s="155"/>
      <c r="E90" s="13"/>
      <c r="F90" s="13"/>
      <c r="G90" s="152"/>
      <c r="H90" s="152"/>
      <c r="I90" s="162"/>
      <c r="J90" s="162"/>
      <c r="K90" s="14"/>
      <c r="L90" s="11"/>
      <c r="M90" s="11"/>
      <c r="N90" s="11"/>
      <c r="O90" s="11"/>
      <c r="P90" s="11"/>
      <c r="Q90" s="11"/>
      <c r="R90" s="11"/>
      <c r="S90" s="11"/>
      <c r="T90" s="11"/>
      <c r="U90" s="11"/>
      <c r="V90" s="11"/>
      <c r="W90" s="11"/>
      <c r="X90" s="11"/>
      <c r="Y90" s="11"/>
      <c r="Z90" s="11"/>
      <c r="AA90" s="11"/>
      <c r="AB90" s="11"/>
      <c r="AC90" s="11"/>
      <c r="AD90" s="11"/>
      <c r="AE90" s="170"/>
      <c r="AF90" s="170"/>
      <c r="AG90" s="49"/>
      <c r="AH90" s="162"/>
      <c r="AI90" s="12"/>
      <c r="AJ90" s="159"/>
      <c r="AK90" s="27"/>
      <c r="AL90" s="27"/>
      <c r="AM90" s="27"/>
      <c r="AN90" s="27"/>
      <c r="AO90" s="27"/>
    </row>
    <row r="91" spans="1:41" ht="26.25" hidden="1" customHeight="1" x14ac:dyDescent="0.2">
      <c r="A91" s="148"/>
      <c r="B91" s="149"/>
      <c r="C91" s="154"/>
      <c r="D91" s="155"/>
      <c r="E91" s="13"/>
      <c r="F91" s="13"/>
      <c r="G91" s="152"/>
      <c r="H91" s="152"/>
      <c r="I91" s="162"/>
      <c r="J91" s="162"/>
      <c r="K91" s="14"/>
      <c r="L91" s="11"/>
      <c r="M91" s="11"/>
      <c r="N91" s="11"/>
      <c r="O91" s="11"/>
      <c r="P91" s="11"/>
      <c r="Q91" s="11"/>
      <c r="R91" s="11"/>
      <c r="S91" s="11"/>
      <c r="T91" s="11"/>
      <c r="U91" s="11"/>
      <c r="V91" s="11"/>
      <c r="W91" s="11"/>
      <c r="X91" s="11"/>
      <c r="Y91" s="11"/>
      <c r="Z91" s="11"/>
      <c r="AA91" s="11"/>
      <c r="AB91" s="11"/>
      <c r="AC91" s="11"/>
      <c r="AD91" s="11"/>
      <c r="AE91" s="170"/>
      <c r="AF91" s="170"/>
      <c r="AG91" s="49"/>
      <c r="AH91" s="162"/>
      <c r="AI91" s="12"/>
      <c r="AJ91" s="159"/>
      <c r="AK91" s="27"/>
      <c r="AL91" s="27"/>
      <c r="AM91" s="27"/>
      <c r="AN91" s="27"/>
      <c r="AO91" s="27"/>
    </row>
    <row r="92" spans="1:41" ht="26.25" hidden="1" customHeight="1" x14ac:dyDescent="0.2">
      <c r="A92" s="148"/>
      <c r="B92" s="149"/>
      <c r="C92" s="154"/>
      <c r="D92" s="155"/>
      <c r="E92" s="13"/>
      <c r="F92" s="13"/>
      <c r="G92" s="152"/>
      <c r="H92" s="152"/>
      <c r="I92" s="162"/>
      <c r="J92" s="162"/>
      <c r="K92" s="14"/>
      <c r="L92" s="11"/>
      <c r="M92" s="11"/>
      <c r="N92" s="11"/>
      <c r="O92" s="11"/>
      <c r="P92" s="11"/>
      <c r="Q92" s="11"/>
      <c r="R92" s="11"/>
      <c r="S92" s="11"/>
      <c r="T92" s="11"/>
      <c r="U92" s="11"/>
      <c r="V92" s="11"/>
      <c r="W92" s="11"/>
      <c r="X92" s="11"/>
      <c r="Y92" s="11"/>
      <c r="Z92" s="11"/>
      <c r="AA92" s="11"/>
      <c r="AB92" s="11"/>
      <c r="AC92" s="11"/>
      <c r="AD92" s="11"/>
      <c r="AE92" s="170"/>
      <c r="AF92" s="170"/>
      <c r="AG92" s="49"/>
      <c r="AH92" s="162"/>
      <c r="AI92" s="12"/>
      <c r="AJ92" s="159"/>
      <c r="AK92" s="27"/>
      <c r="AL92" s="27"/>
      <c r="AM92" s="27"/>
      <c r="AN92" s="27"/>
      <c r="AO92" s="27"/>
    </row>
    <row r="93" spans="1:41" ht="26.25" hidden="1" customHeight="1" x14ac:dyDescent="0.2">
      <c r="A93" s="148"/>
      <c r="B93" s="149"/>
      <c r="C93" s="154"/>
      <c r="D93" s="155"/>
      <c r="E93" s="13"/>
      <c r="F93" s="13"/>
      <c r="G93" s="152"/>
      <c r="H93" s="152"/>
      <c r="I93" s="162"/>
      <c r="J93" s="162"/>
      <c r="K93" s="14"/>
      <c r="L93" s="11"/>
      <c r="M93" s="11"/>
      <c r="N93" s="11"/>
      <c r="O93" s="11"/>
      <c r="P93" s="11"/>
      <c r="Q93" s="11"/>
      <c r="R93" s="11"/>
      <c r="S93" s="11"/>
      <c r="T93" s="11"/>
      <c r="U93" s="11"/>
      <c r="V93" s="11"/>
      <c r="W93" s="11"/>
      <c r="X93" s="11"/>
      <c r="Y93" s="11"/>
      <c r="Z93" s="11"/>
      <c r="AA93" s="11"/>
      <c r="AB93" s="11"/>
      <c r="AC93" s="11"/>
      <c r="AD93" s="11"/>
      <c r="AE93" s="170"/>
      <c r="AF93" s="170"/>
      <c r="AG93" s="49"/>
      <c r="AH93" s="162"/>
      <c r="AI93" s="12"/>
      <c r="AJ93" s="160"/>
      <c r="AK93" s="27"/>
      <c r="AL93" s="27"/>
      <c r="AM93" s="27"/>
      <c r="AN93" s="27"/>
      <c r="AO93" s="27"/>
    </row>
    <row r="94" spans="1:41" ht="26.25" hidden="1" customHeight="1" x14ac:dyDescent="0.2">
      <c r="A94" s="148"/>
      <c r="B94" s="149">
        <v>11</v>
      </c>
      <c r="C94" s="154"/>
      <c r="D94" s="155"/>
      <c r="E94" s="13"/>
      <c r="F94" s="13"/>
      <c r="G94" s="152"/>
      <c r="H94" s="152"/>
      <c r="I94" s="162">
        <f>+G94*H94</f>
        <v>0</v>
      </c>
      <c r="J94" s="162" t="e">
        <f>VLOOKUP(I94,[1]TABLAS!$E$4:$F$13,2,FALSE)</f>
        <v>#N/A</v>
      </c>
      <c r="K94" s="14"/>
      <c r="L94" s="11"/>
      <c r="M94" s="11"/>
      <c r="N94" s="11"/>
      <c r="O94" s="11"/>
      <c r="P94" s="11"/>
      <c r="Q94" s="11"/>
      <c r="R94" s="11"/>
      <c r="S94" s="11"/>
      <c r="T94" s="11"/>
      <c r="U94" s="11"/>
      <c r="V94" s="11"/>
      <c r="W94" s="11"/>
      <c r="X94" s="11"/>
      <c r="Y94" s="11"/>
      <c r="Z94" s="11"/>
      <c r="AA94" s="11"/>
      <c r="AB94" s="11"/>
      <c r="AC94" s="11"/>
      <c r="AD94" s="11"/>
      <c r="AE94" s="169" t="e">
        <f>IF(#REF!="","",IF(AND(#REF!&lt;G94,G94&gt;2),G94-#REF!,IF(AND(OR(#REF!=2,#REF!=1),G94=2),G94-1,G94)))</f>
        <v>#REF!</v>
      </c>
      <c r="AF94" s="169" t="e">
        <f>IF(#REF!="","",IF(#REF!&lt;H94,H94-#REF!,H94))</f>
        <v>#REF!</v>
      </c>
      <c r="AG94" s="48"/>
      <c r="AH94" s="162" t="e">
        <f>VLOOKUP(#REF!,[1]TABLAS!$E$4:$F$13,2,FALSE)</f>
        <v>#REF!</v>
      </c>
      <c r="AI94" s="12"/>
      <c r="AJ94" s="172"/>
      <c r="AK94" s="27"/>
      <c r="AL94" s="27"/>
      <c r="AM94" s="27"/>
      <c r="AN94" s="27"/>
      <c r="AO94" s="27"/>
    </row>
    <row r="95" spans="1:41" ht="26.25" hidden="1" customHeight="1" x14ac:dyDescent="0.2">
      <c r="A95" s="148"/>
      <c r="B95" s="149"/>
      <c r="C95" s="154"/>
      <c r="D95" s="155"/>
      <c r="E95" s="13"/>
      <c r="F95" s="13"/>
      <c r="G95" s="152"/>
      <c r="H95" s="152"/>
      <c r="I95" s="162"/>
      <c r="J95" s="162"/>
      <c r="K95" s="14"/>
      <c r="L95" s="11"/>
      <c r="M95" s="11"/>
      <c r="N95" s="11"/>
      <c r="O95" s="11"/>
      <c r="P95" s="11"/>
      <c r="Q95" s="11"/>
      <c r="R95" s="11"/>
      <c r="S95" s="11"/>
      <c r="T95" s="11"/>
      <c r="U95" s="11"/>
      <c r="V95" s="11"/>
      <c r="W95" s="11"/>
      <c r="X95" s="11"/>
      <c r="Y95" s="11"/>
      <c r="Z95" s="11"/>
      <c r="AA95" s="11"/>
      <c r="AB95" s="11"/>
      <c r="AC95" s="11"/>
      <c r="AD95" s="11"/>
      <c r="AE95" s="170"/>
      <c r="AF95" s="170"/>
      <c r="AG95" s="49"/>
      <c r="AH95" s="162"/>
      <c r="AI95" s="12"/>
      <c r="AJ95" s="159"/>
      <c r="AK95" s="27"/>
      <c r="AL95" s="27"/>
      <c r="AM95" s="27"/>
      <c r="AN95" s="27"/>
      <c r="AO95" s="27"/>
    </row>
    <row r="96" spans="1:41" ht="26.25" hidden="1" customHeight="1" x14ac:dyDescent="0.2">
      <c r="A96" s="148"/>
      <c r="B96" s="149"/>
      <c r="C96" s="154"/>
      <c r="D96" s="155"/>
      <c r="E96" s="13"/>
      <c r="F96" s="13"/>
      <c r="G96" s="152"/>
      <c r="H96" s="152"/>
      <c r="I96" s="162"/>
      <c r="J96" s="162"/>
      <c r="K96" s="14"/>
      <c r="L96" s="11"/>
      <c r="M96" s="11"/>
      <c r="N96" s="11"/>
      <c r="O96" s="11"/>
      <c r="P96" s="11"/>
      <c r="Q96" s="11"/>
      <c r="R96" s="11"/>
      <c r="S96" s="11"/>
      <c r="T96" s="11"/>
      <c r="U96" s="11"/>
      <c r="V96" s="11"/>
      <c r="W96" s="11"/>
      <c r="X96" s="11"/>
      <c r="Y96" s="11"/>
      <c r="Z96" s="11"/>
      <c r="AA96" s="11"/>
      <c r="AB96" s="11"/>
      <c r="AC96" s="11"/>
      <c r="AD96" s="11"/>
      <c r="AE96" s="170"/>
      <c r="AF96" s="170"/>
      <c r="AG96" s="49"/>
      <c r="AH96" s="162"/>
      <c r="AI96" s="12"/>
      <c r="AJ96" s="159"/>
      <c r="AK96" s="27"/>
      <c r="AL96" s="27"/>
      <c r="AM96" s="27"/>
      <c r="AN96" s="27"/>
      <c r="AO96" s="27"/>
    </row>
    <row r="97" spans="1:41" ht="26.25" hidden="1" customHeight="1" x14ac:dyDescent="0.2">
      <c r="A97" s="148"/>
      <c r="B97" s="149"/>
      <c r="C97" s="154"/>
      <c r="D97" s="155"/>
      <c r="E97" s="13"/>
      <c r="F97" s="13"/>
      <c r="G97" s="152"/>
      <c r="H97" s="152"/>
      <c r="I97" s="162"/>
      <c r="J97" s="162"/>
      <c r="K97" s="14"/>
      <c r="L97" s="11"/>
      <c r="M97" s="11"/>
      <c r="N97" s="11"/>
      <c r="O97" s="11"/>
      <c r="P97" s="11"/>
      <c r="Q97" s="11"/>
      <c r="R97" s="11"/>
      <c r="S97" s="11"/>
      <c r="T97" s="11"/>
      <c r="U97" s="11"/>
      <c r="V97" s="11"/>
      <c r="W97" s="11"/>
      <c r="X97" s="11"/>
      <c r="Y97" s="11"/>
      <c r="Z97" s="11"/>
      <c r="AA97" s="11"/>
      <c r="AB97" s="11"/>
      <c r="AC97" s="11"/>
      <c r="AD97" s="11"/>
      <c r="AE97" s="170"/>
      <c r="AF97" s="170"/>
      <c r="AG97" s="49"/>
      <c r="AH97" s="162"/>
      <c r="AI97" s="12"/>
      <c r="AJ97" s="159"/>
      <c r="AK97" s="27"/>
      <c r="AL97" s="27"/>
      <c r="AM97" s="27"/>
      <c r="AN97" s="27"/>
      <c r="AO97" s="27"/>
    </row>
    <row r="98" spans="1:41" ht="26.25" hidden="1" customHeight="1" x14ac:dyDescent="0.2">
      <c r="A98" s="148"/>
      <c r="B98" s="149"/>
      <c r="C98" s="154"/>
      <c r="D98" s="155"/>
      <c r="E98" s="13"/>
      <c r="F98" s="13"/>
      <c r="G98" s="152"/>
      <c r="H98" s="152"/>
      <c r="I98" s="162"/>
      <c r="J98" s="162"/>
      <c r="K98" s="14"/>
      <c r="L98" s="11"/>
      <c r="M98" s="11"/>
      <c r="N98" s="11"/>
      <c r="O98" s="11"/>
      <c r="P98" s="11"/>
      <c r="Q98" s="11"/>
      <c r="R98" s="11"/>
      <c r="S98" s="11"/>
      <c r="T98" s="11"/>
      <c r="U98" s="11"/>
      <c r="V98" s="11"/>
      <c r="W98" s="11"/>
      <c r="X98" s="11"/>
      <c r="Y98" s="11"/>
      <c r="Z98" s="11"/>
      <c r="AA98" s="11"/>
      <c r="AB98" s="11"/>
      <c r="AC98" s="11"/>
      <c r="AD98" s="11"/>
      <c r="AE98" s="170"/>
      <c r="AF98" s="170"/>
      <c r="AG98" s="49"/>
      <c r="AH98" s="162"/>
      <c r="AI98" s="12"/>
      <c r="AJ98" s="159"/>
      <c r="AK98" s="27"/>
      <c r="AL98" s="27"/>
      <c r="AM98" s="27"/>
      <c r="AN98" s="27"/>
      <c r="AO98" s="27"/>
    </row>
    <row r="99" spans="1:41" ht="26.25" hidden="1" customHeight="1" x14ac:dyDescent="0.2">
      <c r="A99" s="148"/>
      <c r="B99" s="149"/>
      <c r="C99" s="154"/>
      <c r="D99" s="155"/>
      <c r="E99" s="13"/>
      <c r="F99" s="13"/>
      <c r="G99" s="152"/>
      <c r="H99" s="152"/>
      <c r="I99" s="162"/>
      <c r="J99" s="162"/>
      <c r="K99" s="14"/>
      <c r="L99" s="11"/>
      <c r="M99" s="11"/>
      <c r="N99" s="11"/>
      <c r="O99" s="11"/>
      <c r="P99" s="11"/>
      <c r="Q99" s="11"/>
      <c r="R99" s="11"/>
      <c r="S99" s="11"/>
      <c r="T99" s="11"/>
      <c r="U99" s="11"/>
      <c r="V99" s="11"/>
      <c r="W99" s="11"/>
      <c r="X99" s="11"/>
      <c r="Y99" s="11"/>
      <c r="Z99" s="11"/>
      <c r="AA99" s="11"/>
      <c r="AB99" s="11"/>
      <c r="AC99" s="11"/>
      <c r="AD99" s="11"/>
      <c r="AE99" s="170"/>
      <c r="AF99" s="170"/>
      <c r="AG99" s="49"/>
      <c r="AH99" s="162"/>
      <c r="AI99" s="12"/>
      <c r="AJ99" s="159"/>
      <c r="AK99" s="27"/>
      <c r="AL99" s="27"/>
      <c r="AM99" s="27"/>
      <c r="AN99" s="27"/>
      <c r="AO99" s="27"/>
    </row>
    <row r="100" spans="1:41" ht="26.25" hidden="1" customHeight="1" x14ac:dyDescent="0.2">
      <c r="A100" s="148"/>
      <c r="B100" s="149"/>
      <c r="C100" s="154"/>
      <c r="D100" s="155"/>
      <c r="E100" s="13"/>
      <c r="F100" s="13"/>
      <c r="G100" s="152"/>
      <c r="H100" s="152"/>
      <c r="I100" s="162"/>
      <c r="J100" s="162"/>
      <c r="K100" s="14"/>
      <c r="L100" s="11"/>
      <c r="M100" s="11"/>
      <c r="N100" s="11"/>
      <c r="O100" s="11"/>
      <c r="P100" s="11"/>
      <c r="Q100" s="11"/>
      <c r="R100" s="11"/>
      <c r="S100" s="11"/>
      <c r="T100" s="11"/>
      <c r="U100" s="11"/>
      <c r="V100" s="11"/>
      <c r="W100" s="11"/>
      <c r="X100" s="11"/>
      <c r="Y100" s="11"/>
      <c r="Z100" s="11"/>
      <c r="AA100" s="11"/>
      <c r="AB100" s="11"/>
      <c r="AC100" s="11"/>
      <c r="AD100" s="11"/>
      <c r="AE100" s="170"/>
      <c r="AF100" s="170"/>
      <c r="AG100" s="49"/>
      <c r="AH100" s="162"/>
      <c r="AI100" s="12"/>
      <c r="AJ100" s="159"/>
      <c r="AK100" s="27"/>
      <c r="AL100" s="27"/>
      <c r="AM100" s="27"/>
      <c r="AN100" s="27"/>
      <c r="AO100" s="27"/>
    </row>
    <row r="101" spans="1:41" ht="26.25" hidden="1" customHeight="1" x14ac:dyDescent="0.2">
      <c r="A101" s="148"/>
      <c r="B101" s="149"/>
      <c r="C101" s="154"/>
      <c r="D101" s="155"/>
      <c r="E101" s="13"/>
      <c r="F101" s="13"/>
      <c r="G101" s="152"/>
      <c r="H101" s="152"/>
      <c r="I101" s="162"/>
      <c r="J101" s="162"/>
      <c r="K101" s="14"/>
      <c r="L101" s="11"/>
      <c r="M101" s="11"/>
      <c r="N101" s="11"/>
      <c r="O101" s="11"/>
      <c r="P101" s="11"/>
      <c r="Q101" s="11"/>
      <c r="R101" s="11"/>
      <c r="S101" s="11"/>
      <c r="T101" s="11"/>
      <c r="U101" s="11"/>
      <c r="V101" s="11"/>
      <c r="W101" s="11"/>
      <c r="X101" s="11"/>
      <c r="Y101" s="11"/>
      <c r="Z101" s="11"/>
      <c r="AA101" s="11"/>
      <c r="AB101" s="11"/>
      <c r="AC101" s="11"/>
      <c r="AD101" s="11"/>
      <c r="AE101" s="170"/>
      <c r="AF101" s="170"/>
      <c r="AG101" s="49"/>
      <c r="AH101" s="162"/>
      <c r="AI101" s="12"/>
      <c r="AJ101" s="159"/>
      <c r="AK101" s="27"/>
      <c r="AL101" s="27"/>
      <c r="AM101" s="27"/>
      <c r="AN101" s="27"/>
      <c r="AO101" s="27"/>
    </row>
    <row r="102" spans="1:41" ht="26.25" hidden="1" customHeight="1" x14ac:dyDescent="0.2">
      <c r="A102" s="148"/>
      <c r="B102" s="149"/>
      <c r="C102" s="154"/>
      <c r="D102" s="155"/>
      <c r="E102" s="13"/>
      <c r="F102" s="13"/>
      <c r="G102" s="152"/>
      <c r="H102" s="152"/>
      <c r="I102" s="162"/>
      <c r="J102" s="162"/>
      <c r="K102" s="14"/>
      <c r="L102" s="11"/>
      <c r="M102" s="11"/>
      <c r="N102" s="11"/>
      <c r="O102" s="11"/>
      <c r="P102" s="11"/>
      <c r="Q102" s="11"/>
      <c r="R102" s="11"/>
      <c r="S102" s="11"/>
      <c r="T102" s="11"/>
      <c r="U102" s="11"/>
      <c r="V102" s="11"/>
      <c r="W102" s="11"/>
      <c r="X102" s="11"/>
      <c r="Y102" s="11"/>
      <c r="Z102" s="11"/>
      <c r="AA102" s="11"/>
      <c r="AB102" s="11"/>
      <c r="AC102" s="11"/>
      <c r="AD102" s="11"/>
      <c r="AE102" s="170"/>
      <c r="AF102" s="170"/>
      <c r="AG102" s="49"/>
      <c r="AH102" s="162"/>
      <c r="AI102" s="12"/>
      <c r="AJ102" s="159"/>
      <c r="AK102" s="27"/>
      <c r="AL102" s="27"/>
      <c r="AM102" s="27"/>
      <c r="AN102" s="27"/>
      <c r="AO102" s="27"/>
    </row>
    <row r="103" spans="1:41" ht="26.25" hidden="1" customHeight="1" x14ac:dyDescent="0.2">
      <c r="A103" s="148"/>
      <c r="B103" s="149"/>
      <c r="C103" s="154"/>
      <c r="D103" s="155"/>
      <c r="E103" s="13"/>
      <c r="F103" s="13"/>
      <c r="G103" s="152"/>
      <c r="H103" s="152"/>
      <c r="I103" s="162"/>
      <c r="J103" s="162"/>
      <c r="K103" s="14"/>
      <c r="L103" s="11"/>
      <c r="M103" s="11"/>
      <c r="N103" s="11"/>
      <c r="O103" s="11"/>
      <c r="P103" s="11"/>
      <c r="Q103" s="11"/>
      <c r="R103" s="11"/>
      <c r="S103" s="11"/>
      <c r="T103" s="11"/>
      <c r="U103" s="11"/>
      <c r="V103" s="11"/>
      <c r="W103" s="11"/>
      <c r="X103" s="11"/>
      <c r="Y103" s="11"/>
      <c r="Z103" s="11"/>
      <c r="AA103" s="11"/>
      <c r="AB103" s="11"/>
      <c r="AC103" s="11"/>
      <c r="AD103" s="11"/>
      <c r="AE103" s="170"/>
      <c r="AF103" s="170"/>
      <c r="AG103" s="49"/>
      <c r="AH103" s="162"/>
      <c r="AI103" s="12"/>
      <c r="AJ103" s="160"/>
      <c r="AK103" s="27"/>
      <c r="AL103" s="27"/>
      <c r="AM103" s="27"/>
      <c r="AN103" s="27"/>
      <c r="AO103" s="27"/>
    </row>
    <row r="104" spans="1:41" ht="26.25" hidden="1" customHeight="1" x14ac:dyDescent="0.2">
      <c r="A104" s="148"/>
      <c r="B104" s="149">
        <v>12</v>
      </c>
      <c r="C104" s="154"/>
      <c r="D104" s="155"/>
      <c r="E104" s="13"/>
      <c r="F104" s="13"/>
      <c r="G104" s="152"/>
      <c r="H104" s="152"/>
      <c r="I104" s="162">
        <f>+G104*H104</f>
        <v>0</v>
      </c>
      <c r="J104" s="162" t="e">
        <f>VLOOKUP(I104,[1]TABLAS!$E$4:$F$13,2,FALSE)</f>
        <v>#N/A</v>
      </c>
      <c r="K104" s="14"/>
      <c r="L104" s="11"/>
      <c r="M104" s="11"/>
      <c r="N104" s="11"/>
      <c r="O104" s="11"/>
      <c r="P104" s="11"/>
      <c r="Q104" s="11"/>
      <c r="R104" s="11"/>
      <c r="S104" s="11"/>
      <c r="T104" s="11"/>
      <c r="U104" s="11"/>
      <c r="V104" s="11"/>
      <c r="W104" s="11"/>
      <c r="X104" s="11"/>
      <c r="Y104" s="11"/>
      <c r="Z104" s="11"/>
      <c r="AA104" s="11"/>
      <c r="AB104" s="11"/>
      <c r="AC104" s="11"/>
      <c r="AD104" s="11"/>
      <c r="AE104" s="169" t="e">
        <f>IF(#REF!="","",IF(AND(#REF!&lt;G104,G104&gt;2),G104-#REF!,IF(AND(OR(#REF!=2,#REF!=1),G104=2),G104-1,G104)))</f>
        <v>#REF!</v>
      </c>
      <c r="AF104" s="169" t="e">
        <f>IF(#REF!="","",IF(#REF!&lt;H104,H104-#REF!,H104))</f>
        <v>#REF!</v>
      </c>
      <c r="AG104" s="48"/>
      <c r="AH104" s="162" t="e">
        <f>VLOOKUP(#REF!,[1]TABLAS!$E$4:$F$13,2,FALSE)</f>
        <v>#REF!</v>
      </c>
      <c r="AI104" s="12"/>
      <c r="AJ104" s="172"/>
      <c r="AK104" s="27"/>
      <c r="AL104" s="27"/>
      <c r="AM104" s="27"/>
      <c r="AN104" s="27"/>
      <c r="AO104" s="27"/>
    </row>
    <row r="105" spans="1:41" ht="26.25" hidden="1" customHeight="1" x14ac:dyDescent="0.2">
      <c r="A105" s="148"/>
      <c r="B105" s="149"/>
      <c r="C105" s="154"/>
      <c r="D105" s="155"/>
      <c r="E105" s="13"/>
      <c r="F105" s="13"/>
      <c r="G105" s="152"/>
      <c r="H105" s="152"/>
      <c r="I105" s="162"/>
      <c r="J105" s="162"/>
      <c r="K105" s="14"/>
      <c r="L105" s="11"/>
      <c r="M105" s="11"/>
      <c r="N105" s="11"/>
      <c r="O105" s="11"/>
      <c r="P105" s="11"/>
      <c r="Q105" s="11"/>
      <c r="R105" s="11"/>
      <c r="S105" s="11"/>
      <c r="T105" s="11"/>
      <c r="U105" s="11"/>
      <c r="V105" s="11"/>
      <c r="W105" s="11"/>
      <c r="X105" s="11"/>
      <c r="Y105" s="11"/>
      <c r="Z105" s="11"/>
      <c r="AA105" s="11"/>
      <c r="AB105" s="11"/>
      <c r="AC105" s="11"/>
      <c r="AD105" s="11"/>
      <c r="AE105" s="170"/>
      <c r="AF105" s="170"/>
      <c r="AG105" s="49"/>
      <c r="AH105" s="162"/>
      <c r="AI105" s="12"/>
      <c r="AJ105" s="159"/>
      <c r="AK105" s="27"/>
      <c r="AL105" s="27"/>
      <c r="AM105" s="27"/>
      <c r="AN105" s="27"/>
      <c r="AO105" s="27"/>
    </row>
    <row r="106" spans="1:41" ht="26.25" hidden="1" customHeight="1" x14ac:dyDescent="0.2">
      <c r="A106" s="148"/>
      <c r="B106" s="149"/>
      <c r="C106" s="154"/>
      <c r="D106" s="155"/>
      <c r="E106" s="13"/>
      <c r="F106" s="13"/>
      <c r="G106" s="152"/>
      <c r="H106" s="152"/>
      <c r="I106" s="162"/>
      <c r="J106" s="162"/>
      <c r="K106" s="14"/>
      <c r="L106" s="11"/>
      <c r="M106" s="11"/>
      <c r="N106" s="11"/>
      <c r="O106" s="11"/>
      <c r="P106" s="11"/>
      <c r="Q106" s="11"/>
      <c r="R106" s="11"/>
      <c r="S106" s="11"/>
      <c r="T106" s="11"/>
      <c r="U106" s="11"/>
      <c r="V106" s="11"/>
      <c r="W106" s="11"/>
      <c r="X106" s="11"/>
      <c r="Y106" s="11"/>
      <c r="Z106" s="11"/>
      <c r="AA106" s="11"/>
      <c r="AB106" s="11"/>
      <c r="AC106" s="11"/>
      <c r="AD106" s="11"/>
      <c r="AE106" s="170"/>
      <c r="AF106" s="170"/>
      <c r="AG106" s="49"/>
      <c r="AH106" s="162"/>
      <c r="AI106" s="12"/>
      <c r="AJ106" s="159"/>
      <c r="AK106" s="27"/>
      <c r="AL106" s="27"/>
      <c r="AM106" s="27"/>
      <c r="AN106" s="27"/>
      <c r="AO106" s="27"/>
    </row>
    <row r="107" spans="1:41" ht="26.25" hidden="1" customHeight="1" x14ac:dyDescent="0.2">
      <c r="A107" s="148"/>
      <c r="B107" s="149"/>
      <c r="C107" s="154"/>
      <c r="D107" s="155"/>
      <c r="E107" s="13"/>
      <c r="F107" s="13"/>
      <c r="G107" s="152"/>
      <c r="H107" s="152"/>
      <c r="I107" s="162"/>
      <c r="J107" s="162"/>
      <c r="K107" s="14"/>
      <c r="L107" s="11"/>
      <c r="M107" s="11"/>
      <c r="N107" s="11"/>
      <c r="O107" s="11"/>
      <c r="P107" s="11"/>
      <c r="Q107" s="11"/>
      <c r="R107" s="11"/>
      <c r="S107" s="11"/>
      <c r="T107" s="11"/>
      <c r="U107" s="11"/>
      <c r="V107" s="11"/>
      <c r="W107" s="11"/>
      <c r="X107" s="11"/>
      <c r="Y107" s="11"/>
      <c r="Z107" s="11"/>
      <c r="AA107" s="11"/>
      <c r="AB107" s="11"/>
      <c r="AC107" s="11"/>
      <c r="AD107" s="11"/>
      <c r="AE107" s="170"/>
      <c r="AF107" s="170"/>
      <c r="AG107" s="49"/>
      <c r="AH107" s="162"/>
      <c r="AI107" s="12"/>
      <c r="AJ107" s="159"/>
      <c r="AK107" s="27"/>
      <c r="AL107" s="27"/>
      <c r="AM107" s="27"/>
      <c r="AN107" s="27"/>
      <c r="AO107" s="27"/>
    </row>
    <row r="108" spans="1:41" ht="26.25" hidden="1" customHeight="1" x14ac:dyDescent="0.2">
      <c r="A108" s="148"/>
      <c r="B108" s="149"/>
      <c r="C108" s="154"/>
      <c r="D108" s="155"/>
      <c r="E108" s="13"/>
      <c r="F108" s="13"/>
      <c r="G108" s="152"/>
      <c r="H108" s="152"/>
      <c r="I108" s="162"/>
      <c r="J108" s="162"/>
      <c r="K108" s="14"/>
      <c r="L108" s="11"/>
      <c r="M108" s="11"/>
      <c r="N108" s="11"/>
      <c r="O108" s="11"/>
      <c r="P108" s="11"/>
      <c r="Q108" s="11"/>
      <c r="R108" s="11"/>
      <c r="S108" s="11"/>
      <c r="T108" s="11"/>
      <c r="U108" s="11"/>
      <c r="V108" s="11"/>
      <c r="W108" s="11"/>
      <c r="X108" s="11"/>
      <c r="Y108" s="11"/>
      <c r="Z108" s="11"/>
      <c r="AA108" s="11"/>
      <c r="AB108" s="11"/>
      <c r="AC108" s="11"/>
      <c r="AD108" s="11"/>
      <c r="AE108" s="170"/>
      <c r="AF108" s="170"/>
      <c r="AG108" s="49"/>
      <c r="AH108" s="162"/>
      <c r="AI108" s="12"/>
      <c r="AJ108" s="159"/>
      <c r="AK108" s="27"/>
      <c r="AL108" s="27"/>
      <c r="AM108" s="27"/>
      <c r="AN108" s="27"/>
      <c r="AO108" s="27"/>
    </row>
    <row r="109" spans="1:41" ht="26.25" hidden="1" customHeight="1" x14ac:dyDescent="0.2">
      <c r="A109" s="148"/>
      <c r="B109" s="149"/>
      <c r="C109" s="154"/>
      <c r="D109" s="155"/>
      <c r="E109" s="13"/>
      <c r="F109" s="13"/>
      <c r="G109" s="152"/>
      <c r="H109" s="152"/>
      <c r="I109" s="162"/>
      <c r="J109" s="162"/>
      <c r="K109" s="14"/>
      <c r="L109" s="11"/>
      <c r="M109" s="11"/>
      <c r="N109" s="11"/>
      <c r="O109" s="11"/>
      <c r="P109" s="11"/>
      <c r="Q109" s="11"/>
      <c r="R109" s="11"/>
      <c r="S109" s="11"/>
      <c r="T109" s="11"/>
      <c r="U109" s="11"/>
      <c r="V109" s="11"/>
      <c r="W109" s="11"/>
      <c r="X109" s="11"/>
      <c r="Y109" s="11"/>
      <c r="Z109" s="11"/>
      <c r="AA109" s="11"/>
      <c r="AB109" s="11"/>
      <c r="AC109" s="11"/>
      <c r="AD109" s="11"/>
      <c r="AE109" s="170"/>
      <c r="AF109" s="170"/>
      <c r="AG109" s="49"/>
      <c r="AH109" s="162"/>
      <c r="AI109" s="12"/>
      <c r="AJ109" s="159"/>
      <c r="AK109" s="27"/>
      <c r="AL109" s="27"/>
      <c r="AM109" s="27"/>
      <c r="AN109" s="27"/>
      <c r="AO109" s="27"/>
    </row>
    <row r="110" spans="1:41" ht="26.25" hidden="1" customHeight="1" x14ac:dyDescent="0.2">
      <c r="A110" s="148"/>
      <c r="B110" s="149"/>
      <c r="C110" s="154"/>
      <c r="D110" s="155"/>
      <c r="E110" s="13"/>
      <c r="F110" s="13"/>
      <c r="G110" s="152"/>
      <c r="H110" s="152"/>
      <c r="I110" s="162"/>
      <c r="J110" s="162"/>
      <c r="K110" s="14"/>
      <c r="L110" s="11"/>
      <c r="M110" s="11"/>
      <c r="N110" s="11"/>
      <c r="O110" s="11"/>
      <c r="P110" s="11"/>
      <c r="Q110" s="11"/>
      <c r="R110" s="11"/>
      <c r="S110" s="11"/>
      <c r="T110" s="11"/>
      <c r="U110" s="11"/>
      <c r="V110" s="11"/>
      <c r="W110" s="11"/>
      <c r="X110" s="11"/>
      <c r="Y110" s="11"/>
      <c r="Z110" s="11"/>
      <c r="AA110" s="11"/>
      <c r="AB110" s="11"/>
      <c r="AC110" s="11"/>
      <c r="AD110" s="11"/>
      <c r="AE110" s="170"/>
      <c r="AF110" s="170"/>
      <c r="AG110" s="49"/>
      <c r="AH110" s="162"/>
      <c r="AI110" s="12"/>
      <c r="AJ110" s="159"/>
      <c r="AK110" s="27"/>
      <c r="AL110" s="27"/>
      <c r="AM110" s="27"/>
      <c r="AN110" s="27"/>
      <c r="AO110" s="27"/>
    </row>
    <row r="111" spans="1:41" ht="26.25" hidden="1" customHeight="1" x14ac:dyDescent="0.2">
      <c r="A111" s="148"/>
      <c r="B111" s="149"/>
      <c r="C111" s="154"/>
      <c r="D111" s="155"/>
      <c r="E111" s="13"/>
      <c r="F111" s="13"/>
      <c r="G111" s="152"/>
      <c r="H111" s="152"/>
      <c r="I111" s="162"/>
      <c r="J111" s="162"/>
      <c r="K111" s="14"/>
      <c r="L111" s="11"/>
      <c r="M111" s="11"/>
      <c r="N111" s="11"/>
      <c r="O111" s="11"/>
      <c r="P111" s="11"/>
      <c r="Q111" s="11"/>
      <c r="R111" s="11"/>
      <c r="S111" s="11"/>
      <c r="T111" s="11"/>
      <c r="U111" s="11"/>
      <c r="V111" s="11"/>
      <c r="W111" s="11"/>
      <c r="X111" s="11"/>
      <c r="Y111" s="11"/>
      <c r="Z111" s="11"/>
      <c r="AA111" s="11"/>
      <c r="AB111" s="11"/>
      <c r="AC111" s="11"/>
      <c r="AD111" s="11"/>
      <c r="AE111" s="170"/>
      <c r="AF111" s="170"/>
      <c r="AG111" s="49"/>
      <c r="AH111" s="162"/>
      <c r="AI111" s="12"/>
      <c r="AJ111" s="159"/>
      <c r="AK111" s="27"/>
      <c r="AL111" s="27"/>
      <c r="AM111" s="27"/>
      <c r="AN111" s="27"/>
      <c r="AO111" s="27"/>
    </row>
    <row r="112" spans="1:41" ht="26.25" hidden="1" customHeight="1" x14ac:dyDescent="0.2">
      <c r="A112" s="148"/>
      <c r="B112" s="149"/>
      <c r="C112" s="154"/>
      <c r="D112" s="155"/>
      <c r="E112" s="13"/>
      <c r="F112" s="13"/>
      <c r="G112" s="152"/>
      <c r="H112" s="152"/>
      <c r="I112" s="162"/>
      <c r="J112" s="162"/>
      <c r="K112" s="14"/>
      <c r="L112" s="11"/>
      <c r="M112" s="11"/>
      <c r="N112" s="11"/>
      <c r="O112" s="11"/>
      <c r="P112" s="11"/>
      <c r="Q112" s="11"/>
      <c r="R112" s="11"/>
      <c r="S112" s="11"/>
      <c r="T112" s="11"/>
      <c r="U112" s="11"/>
      <c r="V112" s="11"/>
      <c r="W112" s="11"/>
      <c r="X112" s="11"/>
      <c r="Y112" s="11"/>
      <c r="Z112" s="11"/>
      <c r="AA112" s="11"/>
      <c r="AB112" s="11"/>
      <c r="AC112" s="11"/>
      <c r="AD112" s="11"/>
      <c r="AE112" s="170"/>
      <c r="AF112" s="170"/>
      <c r="AG112" s="49"/>
      <c r="AH112" s="162"/>
      <c r="AI112" s="12"/>
      <c r="AJ112" s="159"/>
      <c r="AK112" s="27"/>
      <c r="AL112" s="27"/>
      <c r="AM112" s="27"/>
      <c r="AN112" s="27"/>
      <c r="AO112" s="27"/>
    </row>
    <row r="113" spans="1:41" ht="26.25" hidden="1" customHeight="1" x14ac:dyDescent="0.2">
      <c r="A113" s="148"/>
      <c r="B113" s="149"/>
      <c r="C113" s="154"/>
      <c r="D113" s="155"/>
      <c r="E113" s="13"/>
      <c r="F113" s="13"/>
      <c r="G113" s="152"/>
      <c r="H113" s="152"/>
      <c r="I113" s="162"/>
      <c r="J113" s="162"/>
      <c r="K113" s="14"/>
      <c r="L113" s="11"/>
      <c r="M113" s="11"/>
      <c r="N113" s="11"/>
      <c r="O113" s="11"/>
      <c r="P113" s="11"/>
      <c r="Q113" s="11"/>
      <c r="R113" s="11"/>
      <c r="S113" s="11"/>
      <c r="T113" s="11"/>
      <c r="U113" s="11"/>
      <c r="V113" s="11"/>
      <c r="W113" s="11"/>
      <c r="X113" s="11"/>
      <c r="Y113" s="11"/>
      <c r="Z113" s="11"/>
      <c r="AA113" s="11"/>
      <c r="AB113" s="11"/>
      <c r="AC113" s="11"/>
      <c r="AD113" s="11"/>
      <c r="AE113" s="170"/>
      <c r="AF113" s="170"/>
      <c r="AG113" s="49"/>
      <c r="AH113" s="162"/>
      <c r="AI113" s="12"/>
      <c r="AJ113" s="160"/>
      <c r="AK113" s="27"/>
      <c r="AL113" s="27"/>
      <c r="AM113" s="27"/>
      <c r="AN113" s="27"/>
      <c r="AO113" s="27"/>
    </row>
    <row r="114" spans="1:41" ht="26.25" hidden="1" customHeight="1" x14ac:dyDescent="0.2">
      <c r="A114" s="148"/>
      <c r="B114" s="149">
        <v>13</v>
      </c>
      <c r="C114" s="154"/>
      <c r="D114" s="155"/>
      <c r="E114" s="13"/>
      <c r="F114" s="13"/>
      <c r="G114" s="152"/>
      <c r="H114" s="152"/>
      <c r="I114" s="162">
        <f>+G114*H114</f>
        <v>0</v>
      </c>
      <c r="J114" s="162" t="e">
        <f>VLOOKUP(I114,[1]TABLAS!$E$4:$F$13,2,FALSE)</f>
        <v>#N/A</v>
      </c>
      <c r="K114" s="14"/>
      <c r="L114" s="11"/>
      <c r="M114" s="11"/>
      <c r="N114" s="11"/>
      <c r="O114" s="11"/>
      <c r="P114" s="11"/>
      <c r="Q114" s="11"/>
      <c r="R114" s="11"/>
      <c r="S114" s="11"/>
      <c r="T114" s="11"/>
      <c r="U114" s="11"/>
      <c r="V114" s="11"/>
      <c r="W114" s="11"/>
      <c r="X114" s="11"/>
      <c r="Y114" s="11"/>
      <c r="Z114" s="11"/>
      <c r="AA114" s="11"/>
      <c r="AB114" s="11"/>
      <c r="AC114" s="11"/>
      <c r="AD114" s="11"/>
      <c r="AE114" s="169" t="e">
        <f>IF(#REF!="","",IF(AND(#REF!&lt;G114,G114&gt;2),G114-#REF!,IF(AND(OR(#REF!=2,#REF!=1),G114=2),G114-1,G114)))</f>
        <v>#REF!</v>
      </c>
      <c r="AF114" s="169" t="e">
        <f>IF(#REF!="","",IF(#REF!&lt;H114,H114-#REF!,H114))</f>
        <v>#REF!</v>
      </c>
      <c r="AG114" s="48"/>
      <c r="AH114" s="162" t="e">
        <f>VLOOKUP(#REF!,[1]TABLAS!$E$4:$F$13,2,FALSE)</f>
        <v>#REF!</v>
      </c>
      <c r="AI114" s="12"/>
      <c r="AJ114" s="172"/>
      <c r="AK114" s="27"/>
      <c r="AL114" s="27"/>
      <c r="AM114" s="27"/>
      <c r="AN114" s="27"/>
      <c r="AO114" s="27"/>
    </row>
    <row r="115" spans="1:41" ht="26.25" hidden="1" customHeight="1" x14ac:dyDescent="0.2">
      <c r="A115" s="148"/>
      <c r="B115" s="149"/>
      <c r="C115" s="154"/>
      <c r="D115" s="155"/>
      <c r="E115" s="13"/>
      <c r="F115" s="13"/>
      <c r="G115" s="152"/>
      <c r="H115" s="152"/>
      <c r="I115" s="162"/>
      <c r="J115" s="162"/>
      <c r="K115" s="14"/>
      <c r="L115" s="11"/>
      <c r="M115" s="11"/>
      <c r="N115" s="11"/>
      <c r="O115" s="11"/>
      <c r="P115" s="11"/>
      <c r="Q115" s="11"/>
      <c r="R115" s="11"/>
      <c r="S115" s="11"/>
      <c r="T115" s="11"/>
      <c r="U115" s="11"/>
      <c r="V115" s="11"/>
      <c r="W115" s="11"/>
      <c r="X115" s="11"/>
      <c r="Y115" s="11"/>
      <c r="Z115" s="11"/>
      <c r="AA115" s="11"/>
      <c r="AB115" s="11"/>
      <c r="AC115" s="11"/>
      <c r="AD115" s="11"/>
      <c r="AE115" s="170"/>
      <c r="AF115" s="170"/>
      <c r="AG115" s="49"/>
      <c r="AH115" s="162"/>
      <c r="AI115" s="12"/>
      <c r="AJ115" s="159"/>
      <c r="AK115" s="27"/>
      <c r="AL115" s="27"/>
      <c r="AM115" s="27"/>
      <c r="AN115" s="27"/>
      <c r="AO115" s="27"/>
    </row>
    <row r="116" spans="1:41" ht="26.25" hidden="1" customHeight="1" x14ac:dyDescent="0.2">
      <c r="A116" s="148"/>
      <c r="B116" s="149"/>
      <c r="C116" s="154"/>
      <c r="D116" s="155"/>
      <c r="E116" s="13"/>
      <c r="F116" s="13"/>
      <c r="G116" s="152"/>
      <c r="H116" s="152"/>
      <c r="I116" s="162"/>
      <c r="J116" s="162"/>
      <c r="K116" s="14"/>
      <c r="L116" s="11"/>
      <c r="M116" s="11"/>
      <c r="N116" s="11"/>
      <c r="O116" s="11"/>
      <c r="P116" s="11"/>
      <c r="Q116" s="11"/>
      <c r="R116" s="11"/>
      <c r="S116" s="11"/>
      <c r="T116" s="11"/>
      <c r="U116" s="11"/>
      <c r="V116" s="11"/>
      <c r="W116" s="11"/>
      <c r="X116" s="11"/>
      <c r="Y116" s="11"/>
      <c r="Z116" s="11"/>
      <c r="AA116" s="11"/>
      <c r="AB116" s="11"/>
      <c r="AC116" s="11"/>
      <c r="AD116" s="11"/>
      <c r="AE116" s="170"/>
      <c r="AF116" s="170"/>
      <c r="AG116" s="49"/>
      <c r="AH116" s="162"/>
      <c r="AI116" s="12"/>
      <c r="AJ116" s="159"/>
      <c r="AK116" s="27"/>
      <c r="AL116" s="27"/>
      <c r="AM116" s="27"/>
      <c r="AN116" s="27"/>
      <c r="AO116" s="27"/>
    </row>
    <row r="117" spans="1:41" ht="26.25" hidden="1" customHeight="1" x14ac:dyDescent="0.2">
      <c r="A117" s="148"/>
      <c r="B117" s="149"/>
      <c r="C117" s="154"/>
      <c r="D117" s="155"/>
      <c r="E117" s="13"/>
      <c r="F117" s="13"/>
      <c r="G117" s="152"/>
      <c r="H117" s="152"/>
      <c r="I117" s="162"/>
      <c r="J117" s="162"/>
      <c r="K117" s="14"/>
      <c r="L117" s="11"/>
      <c r="M117" s="11"/>
      <c r="N117" s="11"/>
      <c r="O117" s="11"/>
      <c r="P117" s="11"/>
      <c r="Q117" s="11"/>
      <c r="R117" s="11"/>
      <c r="S117" s="11"/>
      <c r="T117" s="11"/>
      <c r="U117" s="11"/>
      <c r="V117" s="11"/>
      <c r="W117" s="11"/>
      <c r="X117" s="11"/>
      <c r="Y117" s="11"/>
      <c r="Z117" s="11"/>
      <c r="AA117" s="11"/>
      <c r="AB117" s="11"/>
      <c r="AC117" s="11"/>
      <c r="AD117" s="11"/>
      <c r="AE117" s="170"/>
      <c r="AF117" s="170"/>
      <c r="AG117" s="49"/>
      <c r="AH117" s="162"/>
      <c r="AI117" s="12"/>
      <c r="AJ117" s="159"/>
      <c r="AK117" s="27"/>
      <c r="AL117" s="27"/>
      <c r="AM117" s="27"/>
      <c r="AN117" s="27"/>
      <c r="AO117" s="27"/>
    </row>
    <row r="118" spans="1:41" ht="26.25" hidden="1" customHeight="1" x14ac:dyDescent="0.2">
      <c r="A118" s="148"/>
      <c r="B118" s="149"/>
      <c r="C118" s="154"/>
      <c r="D118" s="155"/>
      <c r="E118" s="13"/>
      <c r="F118" s="13"/>
      <c r="G118" s="152"/>
      <c r="H118" s="152"/>
      <c r="I118" s="162"/>
      <c r="J118" s="162"/>
      <c r="K118" s="14"/>
      <c r="L118" s="11"/>
      <c r="M118" s="11"/>
      <c r="N118" s="11"/>
      <c r="O118" s="11"/>
      <c r="P118" s="11"/>
      <c r="Q118" s="11"/>
      <c r="R118" s="11"/>
      <c r="S118" s="11"/>
      <c r="T118" s="11"/>
      <c r="U118" s="11"/>
      <c r="V118" s="11"/>
      <c r="W118" s="11"/>
      <c r="X118" s="11"/>
      <c r="Y118" s="11"/>
      <c r="Z118" s="11"/>
      <c r="AA118" s="11"/>
      <c r="AB118" s="11"/>
      <c r="AC118" s="11"/>
      <c r="AD118" s="11"/>
      <c r="AE118" s="170"/>
      <c r="AF118" s="170"/>
      <c r="AG118" s="49"/>
      <c r="AH118" s="162"/>
      <c r="AI118" s="12"/>
      <c r="AJ118" s="159"/>
      <c r="AK118" s="27"/>
      <c r="AL118" s="27"/>
      <c r="AM118" s="27"/>
      <c r="AN118" s="27"/>
      <c r="AO118" s="27"/>
    </row>
    <row r="119" spans="1:41" ht="26.25" hidden="1" customHeight="1" x14ac:dyDescent="0.2">
      <c r="A119" s="148"/>
      <c r="B119" s="149"/>
      <c r="C119" s="154"/>
      <c r="D119" s="155"/>
      <c r="E119" s="13"/>
      <c r="F119" s="13"/>
      <c r="G119" s="152"/>
      <c r="H119" s="152"/>
      <c r="I119" s="162"/>
      <c r="J119" s="162"/>
      <c r="K119" s="14"/>
      <c r="L119" s="11"/>
      <c r="M119" s="11"/>
      <c r="N119" s="11"/>
      <c r="O119" s="11"/>
      <c r="P119" s="11"/>
      <c r="Q119" s="11"/>
      <c r="R119" s="11"/>
      <c r="S119" s="11"/>
      <c r="T119" s="11"/>
      <c r="U119" s="11"/>
      <c r="V119" s="11"/>
      <c r="W119" s="11"/>
      <c r="X119" s="11"/>
      <c r="Y119" s="11"/>
      <c r="Z119" s="11"/>
      <c r="AA119" s="11"/>
      <c r="AB119" s="11"/>
      <c r="AC119" s="11"/>
      <c r="AD119" s="11"/>
      <c r="AE119" s="170"/>
      <c r="AF119" s="170"/>
      <c r="AG119" s="49"/>
      <c r="AH119" s="162"/>
      <c r="AI119" s="12"/>
      <c r="AJ119" s="159"/>
      <c r="AK119" s="27"/>
      <c r="AL119" s="27"/>
      <c r="AM119" s="27"/>
      <c r="AN119" s="27"/>
      <c r="AO119" s="27"/>
    </row>
    <row r="120" spans="1:41" ht="26.25" hidden="1" customHeight="1" x14ac:dyDescent="0.2">
      <c r="A120" s="148"/>
      <c r="B120" s="149"/>
      <c r="C120" s="154"/>
      <c r="D120" s="155"/>
      <c r="E120" s="13"/>
      <c r="F120" s="13"/>
      <c r="G120" s="152"/>
      <c r="H120" s="152"/>
      <c r="I120" s="162"/>
      <c r="J120" s="162"/>
      <c r="K120" s="14"/>
      <c r="L120" s="11"/>
      <c r="M120" s="11"/>
      <c r="N120" s="11"/>
      <c r="O120" s="11"/>
      <c r="P120" s="11"/>
      <c r="Q120" s="11"/>
      <c r="R120" s="11"/>
      <c r="S120" s="11"/>
      <c r="T120" s="11"/>
      <c r="U120" s="11"/>
      <c r="V120" s="11"/>
      <c r="W120" s="11"/>
      <c r="X120" s="11"/>
      <c r="Y120" s="11"/>
      <c r="Z120" s="11"/>
      <c r="AA120" s="11"/>
      <c r="AB120" s="11"/>
      <c r="AC120" s="11"/>
      <c r="AD120" s="11"/>
      <c r="AE120" s="170"/>
      <c r="AF120" s="170"/>
      <c r="AG120" s="49"/>
      <c r="AH120" s="162"/>
      <c r="AI120" s="12"/>
      <c r="AJ120" s="159"/>
      <c r="AK120" s="27"/>
      <c r="AL120" s="27"/>
      <c r="AM120" s="27"/>
      <c r="AN120" s="27"/>
      <c r="AO120" s="27"/>
    </row>
    <row r="121" spans="1:41" ht="26.25" hidden="1" customHeight="1" x14ac:dyDescent="0.2">
      <c r="A121" s="148"/>
      <c r="B121" s="149"/>
      <c r="C121" s="154"/>
      <c r="D121" s="155"/>
      <c r="E121" s="13"/>
      <c r="F121" s="13"/>
      <c r="G121" s="152"/>
      <c r="H121" s="152"/>
      <c r="I121" s="162"/>
      <c r="J121" s="162"/>
      <c r="K121" s="14"/>
      <c r="L121" s="11"/>
      <c r="M121" s="11"/>
      <c r="N121" s="11"/>
      <c r="O121" s="11"/>
      <c r="P121" s="11"/>
      <c r="Q121" s="11"/>
      <c r="R121" s="11"/>
      <c r="S121" s="11"/>
      <c r="T121" s="11"/>
      <c r="U121" s="11"/>
      <c r="V121" s="11"/>
      <c r="W121" s="11"/>
      <c r="X121" s="11"/>
      <c r="Y121" s="11"/>
      <c r="Z121" s="11"/>
      <c r="AA121" s="11"/>
      <c r="AB121" s="11"/>
      <c r="AC121" s="11"/>
      <c r="AD121" s="11"/>
      <c r="AE121" s="170"/>
      <c r="AF121" s="170"/>
      <c r="AG121" s="49"/>
      <c r="AH121" s="162"/>
      <c r="AI121" s="12"/>
      <c r="AJ121" s="159"/>
      <c r="AK121" s="27"/>
      <c r="AL121" s="27"/>
      <c r="AM121" s="27"/>
      <c r="AN121" s="27"/>
      <c r="AO121" s="27"/>
    </row>
    <row r="122" spans="1:41" ht="26.25" hidden="1" customHeight="1" x14ac:dyDescent="0.2">
      <c r="A122" s="148"/>
      <c r="B122" s="149"/>
      <c r="C122" s="154"/>
      <c r="D122" s="155"/>
      <c r="E122" s="13"/>
      <c r="F122" s="13"/>
      <c r="G122" s="152"/>
      <c r="H122" s="152"/>
      <c r="I122" s="162"/>
      <c r="J122" s="162"/>
      <c r="K122" s="14"/>
      <c r="L122" s="11"/>
      <c r="M122" s="11"/>
      <c r="N122" s="11"/>
      <c r="O122" s="11"/>
      <c r="P122" s="11"/>
      <c r="Q122" s="11"/>
      <c r="R122" s="11"/>
      <c r="S122" s="11"/>
      <c r="T122" s="11"/>
      <c r="U122" s="11"/>
      <c r="V122" s="11"/>
      <c r="W122" s="11"/>
      <c r="X122" s="11"/>
      <c r="Y122" s="11"/>
      <c r="Z122" s="11"/>
      <c r="AA122" s="11"/>
      <c r="AB122" s="11"/>
      <c r="AC122" s="11"/>
      <c r="AD122" s="11"/>
      <c r="AE122" s="170"/>
      <c r="AF122" s="170"/>
      <c r="AG122" s="49"/>
      <c r="AH122" s="162"/>
      <c r="AI122" s="12"/>
      <c r="AJ122" s="159"/>
      <c r="AK122" s="27"/>
      <c r="AL122" s="27"/>
      <c r="AM122" s="27"/>
      <c r="AN122" s="27"/>
      <c r="AO122" s="27"/>
    </row>
    <row r="123" spans="1:41" ht="26.25" hidden="1" customHeight="1" x14ac:dyDescent="0.2">
      <c r="A123" s="148"/>
      <c r="B123" s="149"/>
      <c r="C123" s="154"/>
      <c r="D123" s="155"/>
      <c r="E123" s="13"/>
      <c r="F123" s="13"/>
      <c r="G123" s="152"/>
      <c r="H123" s="152"/>
      <c r="I123" s="162"/>
      <c r="J123" s="162"/>
      <c r="K123" s="14"/>
      <c r="L123" s="11"/>
      <c r="M123" s="11"/>
      <c r="N123" s="11"/>
      <c r="O123" s="11"/>
      <c r="P123" s="11"/>
      <c r="Q123" s="11"/>
      <c r="R123" s="11"/>
      <c r="S123" s="11"/>
      <c r="T123" s="11"/>
      <c r="U123" s="11"/>
      <c r="V123" s="11"/>
      <c r="W123" s="11"/>
      <c r="X123" s="11"/>
      <c r="Y123" s="11"/>
      <c r="Z123" s="11"/>
      <c r="AA123" s="11"/>
      <c r="AB123" s="11"/>
      <c r="AC123" s="11"/>
      <c r="AD123" s="11"/>
      <c r="AE123" s="170"/>
      <c r="AF123" s="170"/>
      <c r="AG123" s="49"/>
      <c r="AH123" s="162"/>
      <c r="AI123" s="12"/>
      <c r="AJ123" s="160"/>
      <c r="AK123" s="27"/>
      <c r="AL123" s="27"/>
      <c r="AM123" s="27"/>
      <c r="AN123" s="27"/>
      <c r="AO123" s="27"/>
    </row>
    <row r="124" spans="1:41" ht="26.25" hidden="1" customHeight="1" x14ac:dyDescent="0.2">
      <c r="A124" s="148"/>
      <c r="B124" s="149">
        <v>14</v>
      </c>
      <c r="C124" s="154"/>
      <c r="D124" s="155"/>
      <c r="E124" s="13"/>
      <c r="F124" s="13"/>
      <c r="G124" s="152"/>
      <c r="H124" s="152"/>
      <c r="I124" s="162">
        <f>+G124*H124</f>
        <v>0</v>
      </c>
      <c r="J124" s="162" t="e">
        <f>VLOOKUP(I124,[1]TABLAS!$E$4:$F$13,2,FALSE)</f>
        <v>#N/A</v>
      </c>
      <c r="K124" s="14"/>
      <c r="L124" s="11"/>
      <c r="M124" s="11"/>
      <c r="N124" s="11"/>
      <c r="O124" s="11"/>
      <c r="P124" s="11"/>
      <c r="Q124" s="11"/>
      <c r="R124" s="11"/>
      <c r="S124" s="11"/>
      <c r="T124" s="11"/>
      <c r="U124" s="11"/>
      <c r="V124" s="11"/>
      <c r="W124" s="11"/>
      <c r="X124" s="11"/>
      <c r="Y124" s="11"/>
      <c r="Z124" s="11"/>
      <c r="AA124" s="11"/>
      <c r="AB124" s="11"/>
      <c r="AC124" s="11"/>
      <c r="AD124" s="11"/>
      <c r="AE124" s="169" t="e">
        <f>IF(#REF!="","",IF(AND(#REF!&lt;G124,G124&gt;2),G124-#REF!,IF(AND(OR(#REF!=2,#REF!=1),G124=2),G124-1,G124)))</f>
        <v>#REF!</v>
      </c>
      <c r="AF124" s="169" t="e">
        <f>IF(#REF!="","",IF(#REF!&lt;H124,H124-#REF!,H124))</f>
        <v>#REF!</v>
      </c>
      <c r="AG124" s="48"/>
      <c r="AH124" s="162" t="e">
        <f>VLOOKUP(#REF!,[1]TABLAS!$E$4:$F$13,2,FALSE)</f>
        <v>#REF!</v>
      </c>
      <c r="AI124" s="12"/>
      <c r="AJ124" s="172"/>
      <c r="AK124" s="27"/>
      <c r="AL124" s="27"/>
      <c r="AM124" s="27"/>
      <c r="AN124" s="27"/>
      <c r="AO124" s="27"/>
    </row>
    <row r="125" spans="1:41" ht="26.25" hidden="1" customHeight="1" x14ac:dyDescent="0.2">
      <c r="A125" s="148"/>
      <c r="B125" s="149"/>
      <c r="C125" s="154"/>
      <c r="D125" s="155"/>
      <c r="E125" s="13"/>
      <c r="F125" s="13"/>
      <c r="G125" s="152"/>
      <c r="H125" s="152"/>
      <c r="I125" s="162"/>
      <c r="J125" s="162"/>
      <c r="K125" s="14"/>
      <c r="L125" s="11"/>
      <c r="M125" s="11"/>
      <c r="N125" s="11"/>
      <c r="O125" s="11"/>
      <c r="P125" s="11"/>
      <c r="Q125" s="11"/>
      <c r="R125" s="11"/>
      <c r="S125" s="11"/>
      <c r="T125" s="11"/>
      <c r="U125" s="11"/>
      <c r="V125" s="11"/>
      <c r="W125" s="11"/>
      <c r="X125" s="11"/>
      <c r="Y125" s="11"/>
      <c r="Z125" s="11"/>
      <c r="AA125" s="11"/>
      <c r="AB125" s="11"/>
      <c r="AC125" s="11"/>
      <c r="AD125" s="11"/>
      <c r="AE125" s="170"/>
      <c r="AF125" s="170"/>
      <c r="AG125" s="49"/>
      <c r="AH125" s="162"/>
      <c r="AI125" s="12"/>
      <c r="AJ125" s="159"/>
      <c r="AK125" s="27"/>
      <c r="AL125" s="27"/>
      <c r="AM125" s="27"/>
      <c r="AN125" s="27"/>
      <c r="AO125" s="27"/>
    </row>
    <row r="126" spans="1:41" ht="26.25" hidden="1" customHeight="1" x14ac:dyDescent="0.2">
      <c r="A126" s="148"/>
      <c r="B126" s="149"/>
      <c r="C126" s="154"/>
      <c r="D126" s="155"/>
      <c r="E126" s="13"/>
      <c r="F126" s="13"/>
      <c r="G126" s="152"/>
      <c r="H126" s="152"/>
      <c r="I126" s="162"/>
      <c r="J126" s="162"/>
      <c r="K126" s="14"/>
      <c r="L126" s="11"/>
      <c r="M126" s="11"/>
      <c r="N126" s="11"/>
      <c r="O126" s="11"/>
      <c r="P126" s="11"/>
      <c r="Q126" s="11"/>
      <c r="R126" s="11"/>
      <c r="S126" s="11"/>
      <c r="T126" s="11"/>
      <c r="U126" s="11"/>
      <c r="V126" s="11"/>
      <c r="W126" s="11"/>
      <c r="X126" s="11"/>
      <c r="Y126" s="11"/>
      <c r="Z126" s="11"/>
      <c r="AA126" s="11"/>
      <c r="AB126" s="11"/>
      <c r="AC126" s="11"/>
      <c r="AD126" s="11"/>
      <c r="AE126" s="170"/>
      <c r="AF126" s="170"/>
      <c r="AG126" s="49"/>
      <c r="AH126" s="162"/>
      <c r="AI126" s="12"/>
      <c r="AJ126" s="159"/>
      <c r="AK126" s="27"/>
      <c r="AL126" s="27"/>
      <c r="AM126" s="27"/>
      <c r="AN126" s="27"/>
      <c r="AO126" s="27"/>
    </row>
    <row r="127" spans="1:41" ht="26.25" hidden="1" customHeight="1" x14ac:dyDescent="0.2">
      <c r="A127" s="148"/>
      <c r="B127" s="149"/>
      <c r="C127" s="154"/>
      <c r="D127" s="155"/>
      <c r="E127" s="13"/>
      <c r="F127" s="13"/>
      <c r="G127" s="152"/>
      <c r="H127" s="152"/>
      <c r="I127" s="162"/>
      <c r="J127" s="162"/>
      <c r="K127" s="14"/>
      <c r="L127" s="11"/>
      <c r="M127" s="11"/>
      <c r="N127" s="11"/>
      <c r="O127" s="11"/>
      <c r="P127" s="11"/>
      <c r="Q127" s="11"/>
      <c r="R127" s="11"/>
      <c r="S127" s="11"/>
      <c r="T127" s="11"/>
      <c r="U127" s="11"/>
      <c r="V127" s="11"/>
      <c r="W127" s="11"/>
      <c r="X127" s="11"/>
      <c r="Y127" s="11"/>
      <c r="Z127" s="11"/>
      <c r="AA127" s="11"/>
      <c r="AB127" s="11"/>
      <c r="AC127" s="11"/>
      <c r="AD127" s="11"/>
      <c r="AE127" s="170"/>
      <c r="AF127" s="170"/>
      <c r="AG127" s="49"/>
      <c r="AH127" s="162"/>
      <c r="AI127" s="12"/>
      <c r="AJ127" s="159"/>
      <c r="AK127" s="27"/>
      <c r="AL127" s="27"/>
      <c r="AM127" s="27"/>
      <c r="AN127" s="27"/>
      <c r="AO127" s="27"/>
    </row>
    <row r="128" spans="1:41" ht="26.25" hidden="1" customHeight="1" x14ac:dyDescent="0.2">
      <c r="A128" s="148"/>
      <c r="B128" s="149"/>
      <c r="C128" s="154"/>
      <c r="D128" s="155"/>
      <c r="E128" s="13"/>
      <c r="F128" s="13"/>
      <c r="G128" s="152"/>
      <c r="H128" s="152"/>
      <c r="I128" s="162"/>
      <c r="J128" s="162"/>
      <c r="K128" s="14"/>
      <c r="L128" s="11"/>
      <c r="M128" s="11"/>
      <c r="N128" s="11"/>
      <c r="O128" s="11"/>
      <c r="P128" s="11"/>
      <c r="Q128" s="11"/>
      <c r="R128" s="11"/>
      <c r="S128" s="11"/>
      <c r="T128" s="11"/>
      <c r="U128" s="11"/>
      <c r="V128" s="11"/>
      <c r="W128" s="11"/>
      <c r="X128" s="11"/>
      <c r="Y128" s="11"/>
      <c r="Z128" s="11"/>
      <c r="AA128" s="11"/>
      <c r="AB128" s="11"/>
      <c r="AC128" s="11"/>
      <c r="AD128" s="11"/>
      <c r="AE128" s="170"/>
      <c r="AF128" s="170"/>
      <c r="AG128" s="49"/>
      <c r="AH128" s="162"/>
      <c r="AI128" s="12"/>
      <c r="AJ128" s="159"/>
      <c r="AK128" s="27"/>
      <c r="AL128" s="27"/>
      <c r="AM128" s="27"/>
      <c r="AN128" s="27"/>
      <c r="AO128" s="27"/>
    </row>
    <row r="129" spans="1:41" ht="26.25" hidden="1" customHeight="1" x14ac:dyDescent="0.2">
      <c r="A129" s="148"/>
      <c r="B129" s="149"/>
      <c r="C129" s="154"/>
      <c r="D129" s="155"/>
      <c r="E129" s="13"/>
      <c r="F129" s="13"/>
      <c r="G129" s="152"/>
      <c r="H129" s="152"/>
      <c r="I129" s="162"/>
      <c r="J129" s="162"/>
      <c r="K129" s="14"/>
      <c r="L129" s="11"/>
      <c r="M129" s="11"/>
      <c r="N129" s="11"/>
      <c r="O129" s="11"/>
      <c r="P129" s="11"/>
      <c r="Q129" s="11"/>
      <c r="R129" s="11"/>
      <c r="S129" s="11"/>
      <c r="T129" s="11"/>
      <c r="U129" s="11"/>
      <c r="V129" s="11"/>
      <c r="W129" s="11"/>
      <c r="X129" s="11"/>
      <c r="Y129" s="11"/>
      <c r="Z129" s="11"/>
      <c r="AA129" s="11"/>
      <c r="AB129" s="11"/>
      <c r="AC129" s="11"/>
      <c r="AD129" s="11"/>
      <c r="AE129" s="170"/>
      <c r="AF129" s="170"/>
      <c r="AG129" s="49"/>
      <c r="AH129" s="162"/>
      <c r="AI129" s="12"/>
      <c r="AJ129" s="159"/>
      <c r="AK129" s="27"/>
      <c r="AL129" s="27"/>
      <c r="AM129" s="27"/>
      <c r="AN129" s="27"/>
      <c r="AO129" s="27"/>
    </row>
    <row r="130" spans="1:41" ht="26.25" hidden="1" customHeight="1" x14ac:dyDescent="0.2">
      <c r="A130" s="148"/>
      <c r="B130" s="149"/>
      <c r="C130" s="154"/>
      <c r="D130" s="155"/>
      <c r="E130" s="13"/>
      <c r="F130" s="13"/>
      <c r="G130" s="152"/>
      <c r="H130" s="152"/>
      <c r="I130" s="162"/>
      <c r="J130" s="162"/>
      <c r="K130" s="14"/>
      <c r="L130" s="11"/>
      <c r="M130" s="11"/>
      <c r="N130" s="11"/>
      <c r="O130" s="11"/>
      <c r="P130" s="11"/>
      <c r="Q130" s="11"/>
      <c r="R130" s="11"/>
      <c r="S130" s="11"/>
      <c r="T130" s="11"/>
      <c r="U130" s="11"/>
      <c r="V130" s="11"/>
      <c r="W130" s="11"/>
      <c r="X130" s="11"/>
      <c r="Y130" s="11"/>
      <c r="Z130" s="11"/>
      <c r="AA130" s="11"/>
      <c r="AB130" s="11"/>
      <c r="AC130" s="11"/>
      <c r="AD130" s="11"/>
      <c r="AE130" s="170"/>
      <c r="AF130" s="170"/>
      <c r="AG130" s="49"/>
      <c r="AH130" s="162"/>
      <c r="AI130" s="12"/>
      <c r="AJ130" s="159"/>
      <c r="AK130" s="27"/>
      <c r="AL130" s="27"/>
      <c r="AM130" s="27"/>
      <c r="AN130" s="27"/>
      <c r="AO130" s="27"/>
    </row>
    <row r="131" spans="1:41" ht="26.25" hidden="1" customHeight="1" x14ac:dyDescent="0.2">
      <c r="A131" s="148"/>
      <c r="B131" s="149"/>
      <c r="C131" s="154"/>
      <c r="D131" s="155"/>
      <c r="E131" s="13"/>
      <c r="F131" s="13"/>
      <c r="G131" s="152"/>
      <c r="H131" s="152"/>
      <c r="I131" s="162"/>
      <c r="J131" s="162"/>
      <c r="K131" s="14"/>
      <c r="L131" s="11"/>
      <c r="M131" s="11"/>
      <c r="N131" s="11"/>
      <c r="O131" s="11"/>
      <c r="P131" s="11"/>
      <c r="Q131" s="11"/>
      <c r="R131" s="11"/>
      <c r="S131" s="11"/>
      <c r="T131" s="11"/>
      <c r="U131" s="11"/>
      <c r="V131" s="11"/>
      <c r="W131" s="11"/>
      <c r="X131" s="11"/>
      <c r="Y131" s="11"/>
      <c r="Z131" s="11"/>
      <c r="AA131" s="11"/>
      <c r="AB131" s="11"/>
      <c r="AC131" s="11"/>
      <c r="AD131" s="11"/>
      <c r="AE131" s="170"/>
      <c r="AF131" s="170"/>
      <c r="AG131" s="49"/>
      <c r="AH131" s="162"/>
      <c r="AI131" s="12"/>
      <c r="AJ131" s="159"/>
      <c r="AK131" s="27"/>
      <c r="AL131" s="27"/>
      <c r="AM131" s="27"/>
      <c r="AN131" s="27"/>
      <c r="AO131" s="27"/>
    </row>
    <row r="132" spans="1:41" ht="26.25" hidden="1" customHeight="1" x14ac:dyDescent="0.2">
      <c r="A132" s="148"/>
      <c r="B132" s="149"/>
      <c r="C132" s="154"/>
      <c r="D132" s="155"/>
      <c r="E132" s="13"/>
      <c r="F132" s="13"/>
      <c r="G132" s="152"/>
      <c r="H132" s="152"/>
      <c r="I132" s="162"/>
      <c r="J132" s="162"/>
      <c r="K132" s="14"/>
      <c r="L132" s="11"/>
      <c r="M132" s="11"/>
      <c r="N132" s="11"/>
      <c r="O132" s="11"/>
      <c r="P132" s="11"/>
      <c r="Q132" s="11"/>
      <c r="R132" s="11"/>
      <c r="S132" s="11"/>
      <c r="T132" s="11"/>
      <c r="U132" s="11"/>
      <c r="V132" s="11"/>
      <c r="W132" s="11"/>
      <c r="X132" s="11"/>
      <c r="Y132" s="11"/>
      <c r="Z132" s="11"/>
      <c r="AA132" s="11"/>
      <c r="AB132" s="11"/>
      <c r="AC132" s="11"/>
      <c r="AD132" s="11"/>
      <c r="AE132" s="170"/>
      <c r="AF132" s="170"/>
      <c r="AG132" s="49"/>
      <c r="AH132" s="162"/>
      <c r="AI132" s="12"/>
      <c r="AJ132" s="159"/>
      <c r="AK132" s="27"/>
      <c r="AL132" s="27"/>
      <c r="AM132" s="27"/>
      <c r="AN132" s="27"/>
      <c r="AO132" s="27"/>
    </row>
    <row r="133" spans="1:41" ht="26.25" hidden="1" customHeight="1" x14ac:dyDescent="0.2">
      <c r="A133" s="148"/>
      <c r="B133" s="149"/>
      <c r="C133" s="154"/>
      <c r="D133" s="155"/>
      <c r="E133" s="13"/>
      <c r="F133" s="13"/>
      <c r="G133" s="152"/>
      <c r="H133" s="152"/>
      <c r="I133" s="162"/>
      <c r="J133" s="162"/>
      <c r="K133" s="14"/>
      <c r="L133" s="11"/>
      <c r="M133" s="11"/>
      <c r="N133" s="11"/>
      <c r="O133" s="11"/>
      <c r="P133" s="11"/>
      <c r="Q133" s="11"/>
      <c r="R133" s="11"/>
      <c r="S133" s="11"/>
      <c r="T133" s="11"/>
      <c r="U133" s="11"/>
      <c r="V133" s="11"/>
      <c r="W133" s="11"/>
      <c r="X133" s="11"/>
      <c r="Y133" s="11"/>
      <c r="Z133" s="11"/>
      <c r="AA133" s="11"/>
      <c r="AB133" s="11"/>
      <c r="AC133" s="11"/>
      <c r="AD133" s="11"/>
      <c r="AE133" s="170"/>
      <c r="AF133" s="170"/>
      <c r="AG133" s="49"/>
      <c r="AH133" s="162"/>
      <c r="AI133" s="12"/>
      <c r="AJ133" s="160"/>
      <c r="AK133" s="27"/>
      <c r="AL133" s="27"/>
      <c r="AM133" s="27"/>
      <c r="AN133" s="27"/>
      <c r="AO133" s="27"/>
    </row>
    <row r="134" spans="1:41" ht="26.25" hidden="1" customHeight="1" x14ac:dyDescent="0.2">
      <c r="A134" s="148"/>
      <c r="B134" s="149">
        <v>15</v>
      </c>
      <c r="C134" s="154"/>
      <c r="D134" s="155"/>
      <c r="E134" s="13"/>
      <c r="F134" s="13"/>
      <c r="G134" s="152"/>
      <c r="H134" s="152"/>
      <c r="I134" s="162">
        <f>+G134*H134</f>
        <v>0</v>
      </c>
      <c r="J134" s="162" t="e">
        <f>VLOOKUP(I134,[1]TABLAS!$E$4:$F$13,2,FALSE)</f>
        <v>#N/A</v>
      </c>
      <c r="K134" s="14"/>
      <c r="L134" s="11"/>
      <c r="M134" s="11"/>
      <c r="N134" s="11"/>
      <c r="O134" s="11"/>
      <c r="P134" s="11"/>
      <c r="Q134" s="11"/>
      <c r="R134" s="11"/>
      <c r="S134" s="11"/>
      <c r="T134" s="11"/>
      <c r="U134" s="11"/>
      <c r="V134" s="11"/>
      <c r="W134" s="11"/>
      <c r="X134" s="11"/>
      <c r="Y134" s="11"/>
      <c r="Z134" s="11"/>
      <c r="AA134" s="11"/>
      <c r="AB134" s="11"/>
      <c r="AC134" s="11"/>
      <c r="AD134" s="11"/>
      <c r="AE134" s="169" t="e">
        <f>IF(#REF!="","",IF(AND(#REF!&lt;G134,G134&gt;2),G134-#REF!,IF(AND(OR(#REF!=2,#REF!=1),G134=2),G134-1,G134)))</f>
        <v>#REF!</v>
      </c>
      <c r="AF134" s="169" t="e">
        <f>IF(#REF!="","",IF(#REF!&lt;H134,H134-#REF!,H134))</f>
        <v>#REF!</v>
      </c>
      <c r="AG134" s="48"/>
      <c r="AH134" s="162" t="e">
        <f>VLOOKUP(#REF!,[1]TABLAS!$E$4:$F$13,2,FALSE)</f>
        <v>#REF!</v>
      </c>
      <c r="AI134" s="12"/>
      <c r="AJ134" s="172"/>
      <c r="AK134" s="27"/>
      <c r="AL134" s="27"/>
      <c r="AM134" s="27"/>
      <c r="AN134" s="27"/>
      <c r="AO134" s="27"/>
    </row>
    <row r="135" spans="1:41" ht="26.25" hidden="1" customHeight="1" x14ac:dyDescent="0.2">
      <c r="A135" s="148"/>
      <c r="B135" s="149"/>
      <c r="C135" s="154"/>
      <c r="D135" s="155"/>
      <c r="E135" s="13"/>
      <c r="F135" s="13"/>
      <c r="G135" s="152"/>
      <c r="H135" s="152"/>
      <c r="I135" s="162"/>
      <c r="J135" s="162"/>
      <c r="K135" s="14"/>
      <c r="L135" s="11"/>
      <c r="M135" s="11"/>
      <c r="N135" s="11"/>
      <c r="O135" s="11"/>
      <c r="P135" s="11"/>
      <c r="Q135" s="11"/>
      <c r="R135" s="11"/>
      <c r="S135" s="11"/>
      <c r="T135" s="11"/>
      <c r="U135" s="11"/>
      <c r="V135" s="11"/>
      <c r="W135" s="11"/>
      <c r="X135" s="11"/>
      <c r="Y135" s="11"/>
      <c r="Z135" s="11"/>
      <c r="AA135" s="11"/>
      <c r="AB135" s="11"/>
      <c r="AC135" s="11"/>
      <c r="AD135" s="11"/>
      <c r="AE135" s="170"/>
      <c r="AF135" s="170"/>
      <c r="AG135" s="49"/>
      <c r="AH135" s="162"/>
      <c r="AI135" s="12"/>
      <c r="AJ135" s="159"/>
      <c r="AK135" s="27"/>
      <c r="AL135" s="27"/>
      <c r="AM135" s="27"/>
      <c r="AN135" s="27"/>
      <c r="AO135" s="27"/>
    </row>
    <row r="136" spans="1:41" ht="26.25" hidden="1" customHeight="1" x14ac:dyDescent="0.2">
      <c r="A136" s="148"/>
      <c r="B136" s="149"/>
      <c r="C136" s="154"/>
      <c r="D136" s="155"/>
      <c r="E136" s="13"/>
      <c r="F136" s="13"/>
      <c r="G136" s="152"/>
      <c r="H136" s="152"/>
      <c r="I136" s="162"/>
      <c r="J136" s="162"/>
      <c r="K136" s="14"/>
      <c r="L136" s="11"/>
      <c r="M136" s="11"/>
      <c r="N136" s="11"/>
      <c r="O136" s="11"/>
      <c r="P136" s="11"/>
      <c r="Q136" s="11"/>
      <c r="R136" s="11"/>
      <c r="S136" s="11"/>
      <c r="T136" s="11"/>
      <c r="U136" s="11"/>
      <c r="V136" s="11"/>
      <c r="W136" s="11"/>
      <c r="X136" s="11"/>
      <c r="Y136" s="11"/>
      <c r="Z136" s="11"/>
      <c r="AA136" s="11"/>
      <c r="AB136" s="11"/>
      <c r="AC136" s="11"/>
      <c r="AD136" s="11"/>
      <c r="AE136" s="170"/>
      <c r="AF136" s="170"/>
      <c r="AG136" s="49"/>
      <c r="AH136" s="162"/>
      <c r="AI136" s="12"/>
      <c r="AJ136" s="159"/>
      <c r="AK136" s="27"/>
      <c r="AL136" s="27"/>
      <c r="AM136" s="27"/>
      <c r="AN136" s="27"/>
      <c r="AO136" s="27"/>
    </row>
    <row r="137" spans="1:41" ht="26.25" hidden="1" customHeight="1" x14ac:dyDescent="0.2">
      <c r="A137" s="148"/>
      <c r="B137" s="149"/>
      <c r="C137" s="154"/>
      <c r="D137" s="155"/>
      <c r="E137" s="13"/>
      <c r="F137" s="13"/>
      <c r="G137" s="152"/>
      <c r="H137" s="152"/>
      <c r="I137" s="162"/>
      <c r="J137" s="162"/>
      <c r="K137" s="14"/>
      <c r="L137" s="11"/>
      <c r="M137" s="11"/>
      <c r="N137" s="11"/>
      <c r="O137" s="11"/>
      <c r="P137" s="11"/>
      <c r="Q137" s="11"/>
      <c r="R137" s="11"/>
      <c r="S137" s="11"/>
      <c r="T137" s="11"/>
      <c r="U137" s="11"/>
      <c r="V137" s="11"/>
      <c r="W137" s="11"/>
      <c r="X137" s="11"/>
      <c r="Y137" s="11"/>
      <c r="Z137" s="11"/>
      <c r="AA137" s="11"/>
      <c r="AB137" s="11"/>
      <c r="AC137" s="11"/>
      <c r="AD137" s="11"/>
      <c r="AE137" s="170"/>
      <c r="AF137" s="170"/>
      <c r="AG137" s="49"/>
      <c r="AH137" s="162"/>
      <c r="AI137" s="12"/>
      <c r="AJ137" s="159"/>
      <c r="AK137" s="27"/>
      <c r="AL137" s="27"/>
      <c r="AM137" s="27"/>
      <c r="AN137" s="27"/>
      <c r="AO137" s="27"/>
    </row>
    <row r="138" spans="1:41" ht="26.25" hidden="1" customHeight="1" x14ac:dyDescent="0.2">
      <c r="A138" s="148"/>
      <c r="B138" s="149"/>
      <c r="C138" s="154"/>
      <c r="D138" s="155"/>
      <c r="E138" s="13"/>
      <c r="F138" s="13"/>
      <c r="G138" s="152"/>
      <c r="H138" s="152"/>
      <c r="I138" s="162"/>
      <c r="J138" s="162"/>
      <c r="K138" s="14"/>
      <c r="L138" s="11"/>
      <c r="M138" s="11"/>
      <c r="N138" s="11"/>
      <c r="O138" s="11"/>
      <c r="P138" s="11"/>
      <c r="Q138" s="11"/>
      <c r="R138" s="11"/>
      <c r="S138" s="11"/>
      <c r="T138" s="11"/>
      <c r="U138" s="11"/>
      <c r="V138" s="11"/>
      <c r="W138" s="11"/>
      <c r="X138" s="11"/>
      <c r="Y138" s="11"/>
      <c r="Z138" s="11"/>
      <c r="AA138" s="11"/>
      <c r="AB138" s="11"/>
      <c r="AC138" s="11"/>
      <c r="AD138" s="11"/>
      <c r="AE138" s="170"/>
      <c r="AF138" s="170"/>
      <c r="AG138" s="49"/>
      <c r="AH138" s="162"/>
      <c r="AI138" s="12"/>
      <c r="AJ138" s="159"/>
      <c r="AK138" s="27"/>
      <c r="AL138" s="27"/>
      <c r="AM138" s="27"/>
      <c r="AN138" s="27"/>
      <c r="AO138" s="27"/>
    </row>
    <row r="139" spans="1:41" ht="26.25" hidden="1" customHeight="1" x14ac:dyDescent="0.2">
      <c r="A139" s="148"/>
      <c r="B139" s="149"/>
      <c r="C139" s="154"/>
      <c r="D139" s="155"/>
      <c r="E139" s="13"/>
      <c r="F139" s="13"/>
      <c r="G139" s="152"/>
      <c r="H139" s="152"/>
      <c r="I139" s="162"/>
      <c r="J139" s="162"/>
      <c r="K139" s="14"/>
      <c r="L139" s="11"/>
      <c r="M139" s="11"/>
      <c r="N139" s="11"/>
      <c r="O139" s="11"/>
      <c r="P139" s="11"/>
      <c r="Q139" s="11"/>
      <c r="R139" s="11"/>
      <c r="S139" s="11"/>
      <c r="T139" s="11"/>
      <c r="U139" s="11"/>
      <c r="V139" s="11"/>
      <c r="W139" s="11"/>
      <c r="X139" s="11"/>
      <c r="Y139" s="11"/>
      <c r="Z139" s="11"/>
      <c r="AA139" s="11"/>
      <c r="AB139" s="11"/>
      <c r="AC139" s="11"/>
      <c r="AD139" s="11"/>
      <c r="AE139" s="170"/>
      <c r="AF139" s="170"/>
      <c r="AG139" s="49"/>
      <c r="AH139" s="162"/>
      <c r="AI139" s="12"/>
      <c r="AJ139" s="159"/>
      <c r="AK139" s="27"/>
      <c r="AL139" s="27"/>
      <c r="AM139" s="27"/>
      <c r="AN139" s="27"/>
      <c r="AO139" s="27"/>
    </row>
    <row r="140" spans="1:41" ht="26.25" hidden="1" customHeight="1" x14ac:dyDescent="0.2">
      <c r="A140" s="148"/>
      <c r="B140" s="149"/>
      <c r="C140" s="154"/>
      <c r="D140" s="155"/>
      <c r="E140" s="13"/>
      <c r="F140" s="13"/>
      <c r="G140" s="152"/>
      <c r="H140" s="152"/>
      <c r="I140" s="162"/>
      <c r="J140" s="162"/>
      <c r="K140" s="14"/>
      <c r="L140" s="11"/>
      <c r="M140" s="11"/>
      <c r="N140" s="11"/>
      <c r="O140" s="11"/>
      <c r="P140" s="11"/>
      <c r="Q140" s="11"/>
      <c r="R140" s="11"/>
      <c r="S140" s="11"/>
      <c r="T140" s="11"/>
      <c r="U140" s="11"/>
      <c r="V140" s="11"/>
      <c r="W140" s="11"/>
      <c r="X140" s="11"/>
      <c r="Y140" s="11"/>
      <c r="Z140" s="11"/>
      <c r="AA140" s="11"/>
      <c r="AB140" s="11"/>
      <c r="AC140" s="11"/>
      <c r="AD140" s="11"/>
      <c r="AE140" s="170"/>
      <c r="AF140" s="170"/>
      <c r="AG140" s="49"/>
      <c r="AH140" s="162"/>
      <c r="AI140" s="12"/>
      <c r="AJ140" s="159"/>
      <c r="AK140" s="27"/>
      <c r="AL140" s="27"/>
      <c r="AM140" s="27"/>
      <c r="AN140" s="27"/>
      <c r="AO140" s="27"/>
    </row>
    <row r="141" spans="1:41" ht="26.25" hidden="1" customHeight="1" x14ac:dyDescent="0.2">
      <c r="A141" s="148"/>
      <c r="B141" s="149"/>
      <c r="C141" s="154"/>
      <c r="D141" s="155"/>
      <c r="E141" s="13"/>
      <c r="F141" s="13"/>
      <c r="G141" s="152"/>
      <c r="H141" s="152"/>
      <c r="I141" s="162"/>
      <c r="J141" s="162"/>
      <c r="K141" s="14"/>
      <c r="L141" s="11"/>
      <c r="M141" s="11"/>
      <c r="N141" s="11"/>
      <c r="O141" s="11"/>
      <c r="P141" s="11"/>
      <c r="Q141" s="11"/>
      <c r="R141" s="11"/>
      <c r="S141" s="11"/>
      <c r="T141" s="11"/>
      <c r="U141" s="11"/>
      <c r="V141" s="11"/>
      <c r="W141" s="11"/>
      <c r="X141" s="11"/>
      <c r="Y141" s="11"/>
      <c r="Z141" s="11"/>
      <c r="AA141" s="11"/>
      <c r="AB141" s="11"/>
      <c r="AC141" s="11"/>
      <c r="AD141" s="11"/>
      <c r="AE141" s="170"/>
      <c r="AF141" s="170"/>
      <c r="AG141" s="49"/>
      <c r="AH141" s="162"/>
      <c r="AI141" s="12"/>
      <c r="AJ141" s="159"/>
      <c r="AK141" s="27"/>
      <c r="AL141" s="27"/>
      <c r="AM141" s="27"/>
      <c r="AN141" s="27"/>
      <c r="AO141" s="27"/>
    </row>
    <row r="142" spans="1:41" ht="26.25" hidden="1" customHeight="1" x14ac:dyDescent="0.2">
      <c r="A142" s="148"/>
      <c r="B142" s="149"/>
      <c r="C142" s="154"/>
      <c r="D142" s="155"/>
      <c r="E142" s="13"/>
      <c r="F142" s="13"/>
      <c r="G142" s="152"/>
      <c r="H142" s="152"/>
      <c r="I142" s="162"/>
      <c r="J142" s="162"/>
      <c r="K142" s="14"/>
      <c r="L142" s="11"/>
      <c r="M142" s="11"/>
      <c r="N142" s="11"/>
      <c r="O142" s="11"/>
      <c r="P142" s="11"/>
      <c r="Q142" s="11"/>
      <c r="R142" s="11"/>
      <c r="S142" s="11"/>
      <c r="T142" s="11"/>
      <c r="U142" s="11"/>
      <c r="V142" s="11"/>
      <c r="W142" s="11"/>
      <c r="X142" s="11"/>
      <c r="Y142" s="11"/>
      <c r="Z142" s="11"/>
      <c r="AA142" s="11"/>
      <c r="AB142" s="11"/>
      <c r="AC142" s="11"/>
      <c r="AD142" s="11"/>
      <c r="AE142" s="170"/>
      <c r="AF142" s="170"/>
      <c r="AG142" s="49"/>
      <c r="AH142" s="162"/>
      <c r="AI142" s="12"/>
      <c r="AJ142" s="159"/>
      <c r="AK142" s="27"/>
      <c r="AL142" s="27"/>
      <c r="AM142" s="27"/>
      <c r="AN142" s="27"/>
      <c r="AO142" s="27"/>
    </row>
    <row r="143" spans="1:41" ht="26.25" hidden="1" customHeight="1" x14ac:dyDescent="0.2">
      <c r="A143" s="148"/>
      <c r="B143" s="149"/>
      <c r="C143" s="154"/>
      <c r="D143" s="155"/>
      <c r="E143" s="13"/>
      <c r="F143" s="13"/>
      <c r="G143" s="152"/>
      <c r="H143" s="152"/>
      <c r="I143" s="162"/>
      <c r="J143" s="162"/>
      <c r="K143" s="14"/>
      <c r="L143" s="11"/>
      <c r="M143" s="11"/>
      <c r="N143" s="11"/>
      <c r="O143" s="11"/>
      <c r="P143" s="11"/>
      <c r="Q143" s="11"/>
      <c r="R143" s="11"/>
      <c r="S143" s="11"/>
      <c r="T143" s="11"/>
      <c r="U143" s="11"/>
      <c r="V143" s="11"/>
      <c r="W143" s="11"/>
      <c r="X143" s="11"/>
      <c r="Y143" s="11"/>
      <c r="Z143" s="11"/>
      <c r="AA143" s="11"/>
      <c r="AB143" s="11"/>
      <c r="AC143" s="11"/>
      <c r="AD143" s="11"/>
      <c r="AE143" s="170"/>
      <c r="AF143" s="170"/>
      <c r="AG143" s="49"/>
      <c r="AH143" s="162"/>
      <c r="AI143" s="12"/>
      <c r="AJ143" s="160"/>
      <c r="AK143" s="27"/>
      <c r="AL143" s="27"/>
      <c r="AM143" s="27"/>
      <c r="AN143" s="27"/>
      <c r="AO143" s="27"/>
    </row>
    <row r="144" spans="1:41" ht="26.25" hidden="1" customHeight="1" x14ac:dyDescent="0.2">
      <c r="A144" s="148"/>
      <c r="B144" s="149">
        <v>16</v>
      </c>
      <c r="C144" s="154"/>
      <c r="D144" s="155"/>
      <c r="E144" s="13"/>
      <c r="F144" s="13"/>
      <c r="G144" s="152"/>
      <c r="H144" s="152"/>
      <c r="I144" s="162">
        <f>+G144*H144</f>
        <v>0</v>
      </c>
      <c r="J144" s="162" t="e">
        <f>VLOOKUP(I144,[1]TABLAS!$E$4:$F$13,2,FALSE)</f>
        <v>#N/A</v>
      </c>
      <c r="K144" s="14"/>
      <c r="L144" s="11"/>
      <c r="M144" s="11"/>
      <c r="N144" s="11"/>
      <c r="O144" s="11"/>
      <c r="P144" s="11"/>
      <c r="Q144" s="11"/>
      <c r="R144" s="11"/>
      <c r="S144" s="11"/>
      <c r="T144" s="11"/>
      <c r="U144" s="11"/>
      <c r="V144" s="11"/>
      <c r="W144" s="11"/>
      <c r="X144" s="11"/>
      <c r="Y144" s="11"/>
      <c r="Z144" s="11"/>
      <c r="AA144" s="11"/>
      <c r="AB144" s="11"/>
      <c r="AC144" s="11"/>
      <c r="AD144" s="11"/>
      <c r="AE144" s="169" t="e">
        <f>IF(#REF!="","",IF(AND(#REF!&lt;G144,G144&gt;2),G144-#REF!,IF(AND(OR(#REF!=2,#REF!=1),G144=2),G144-1,G144)))</f>
        <v>#REF!</v>
      </c>
      <c r="AF144" s="169" t="e">
        <f>IF(#REF!="","",IF(#REF!&lt;H144,H144-#REF!,H144))</f>
        <v>#REF!</v>
      </c>
      <c r="AG144" s="48"/>
      <c r="AH144" s="162" t="e">
        <f>VLOOKUP(#REF!,[1]TABLAS!$E$4:$F$13,2,FALSE)</f>
        <v>#REF!</v>
      </c>
      <c r="AI144" s="12"/>
      <c r="AJ144" s="172"/>
      <c r="AK144" s="27"/>
      <c r="AL144" s="27"/>
      <c r="AM144" s="27"/>
      <c r="AN144" s="27"/>
      <c r="AO144" s="27"/>
    </row>
    <row r="145" spans="1:41" ht="26.25" hidden="1" customHeight="1" x14ac:dyDescent="0.2">
      <c r="A145" s="148"/>
      <c r="B145" s="149"/>
      <c r="C145" s="154"/>
      <c r="D145" s="155"/>
      <c r="E145" s="13"/>
      <c r="F145" s="13"/>
      <c r="G145" s="152"/>
      <c r="H145" s="152"/>
      <c r="I145" s="162"/>
      <c r="J145" s="162"/>
      <c r="K145" s="14"/>
      <c r="L145" s="11"/>
      <c r="M145" s="11"/>
      <c r="N145" s="11"/>
      <c r="O145" s="11"/>
      <c r="P145" s="11"/>
      <c r="Q145" s="11"/>
      <c r="R145" s="11"/>
      <c r="S145" s="11"/>
      <c r="T145" s="11"/>
      <c r="U145" s="11"/>
      <c r="V145" s="11"/>
      <c r="W145" s="11"/>
      <c r="X145" s="11"/>
      <c r="Y145" s="11"/>
      <c r="Z145" s="11"/>
      <c r="AA145" s="11"/>
      <c r="AB145" s="11"/>
      <c r="AC145" s="11"/>
      <c r="AD145" s="11"/>
      <c r="AE145" s="170"/>
      <c r="AF145" s="170"/>
      <c r="AG145" s="49"/>
      <c r="AH145" s="162"/>
      <c r="AI145" s="12"/>
      <c r="AJ145" s="159"/>
      <c r="AK145" s="27"/>
      <c r="AL145" s="27"/>
      <c r="AM145" s="27"/>
      <c r="AN145" s="27"/>
      <c r="AO145" s="27"/>
    </row>
    <row r="146" spans="1:41" ht="26.25" hidden="1" customHeight="1" x14ac:dyDescent="0.2">
      <c r="A146" s="148"/>
      <c r="B146" s="149"/>
      <c r="C146" s="154"/>
      <c r="D146" s="155"/>
      <c r="E146" s="13"/>
      <c r="F146" s="13"/>
      <c r="G146" s="152"/>
      <c r="H146" s="152"/>
      <c r="I146" s="162"/>
      <c r="J146" s="162"/>
      <c r="K146" s="14"/>
      <c r="L146" s="11"/>
      <c r="M146" s="11"/>
      <c r="N146" s="11"/>
      <c r="O146" s="11"/>
      <c r="P146" s="11"/>
      <c r="Q146" s="11"/>
      <c r="R146" s="11"/>
      <c r="S146" s="11"/>
      <c r="T146" s="11"/>
      <c r="U146" s="11"/>
      <c r="V146" s="11"/>
      <c r="W146" s="11"/>
      <c r="X146" s="11"/>
      <c r="Y146" s="11"/>
      <c r="Z146" s="11"/>
      <c r="AA146" s="11"/>
      <c r="AB146" s="11"/>
      <c r="AC146" s="11"/>
      <c r="AD146" s="11"/>
      <c r="AE146" s="170"/>
      <c r="AF146" s="170"/>
      <c r="AG146" s="49"/>
      <c r="AH146" s="162"/>
      <c r="AI146" s="12"/>
      <c r="AJ146" s="159"/>
      <c r="AK146" s="27"/>
      <c r="AL146" s="27"/>
      <c r="AM146" s="27"/>
      <c r="AN146" s="27"/>
      <c r="AO146" s="27"/>
    </row>
    <row r="147" spans="1:41" ht="26.25" hidden="1" customHeight="1" x14ac:dyDescent="0.2">
      <c r="A147" s="148"/>
      <c r="B147" s="149"/>
      <c r="C147" s="154"/>
      <c r="D147" s="155"/>
      <c r="E147" s="13"/>
      <c r="F147" s="13"/>
      <c r="G147" s="152"/>
      <c r="H147" s="152"/>
      <c r="I147" s="162"/>
      <c r="J147" s="162"/>
      <c r="K147" s="14"/>
      <c r="L147" s="11"/>
      <c r="M147" s="11"/>
      <c r="N147" s="11"/>
      <c r="O147" s="11"/>
      <c r="P147" s="11"/>
      <c r="Q147" s="11"/>
      <c r="R147" s="11"/>
      <c r="S147" s="11"/>
      <c r="T147" s="11"/>
      <c r="U147" s="11"/>
      <c r="V147" s="11"/>
      <c r="W147" s="11"/>
      <c r="X147" s="11"/>
      <c r="Y147" s="11"/>
      <c r="Z147" s="11"/>
      <c r="AA147" s="11"/>
      <c r="AB147" s="11"/>
      <c r="AC147" s="11"/>
      <c r="AD147" s="11"/>
      <c r="AE147" s="170"/>
      <c r="AF147" s="170"/>
      <c r="AG147" s="49"/>
      <c r="AH147" s="162"/>
      <c r="AI147" s="12"/>
      <c r="AJ147" s="159"/>
      <c r="AK147" s="27"/>
      <c r="AL147" s="27"/>
      <c r="AM147" s="27"/>
      <c r="AN147" s="27"/>
      <c r="AO147" s="27"/>
    </row>
    <row r="148" spans="1:41" ht="26.25" hidden="1" customHeight="1" x14ac:dyDescent="0.2">
      <c r="A148" s="148"/>
      <c r="B148" s="149"/>
      <c r="C148" s="154"/>
      <c r="D148" s="155"/>
      <c r="E148" s="13"/>
      <c r="F148" s="13"/>
      <c r="G148" s="152"/>
      <c r="H148" s="152"/>
      <c r="I148" s="162"/>
      <c r="J148" s="162"/>
      <c r="K148" s="14"/>
      <c r="L148" s="11"/>
      <c r="M148" s="11"/>
      <c r="N148" s="11"/>
      <c r="O148" s="11"/>
      <c r="P148" s="11"/>
      <c r="Q148" s="11"/>
      <c r="R148" s="11"/>
      <c r="S148" s="11"/>
      <c r="T148" s="11"/>
      <c r="U148" s="11"/>
      <c r="V148" s="11"/>
      <c r="W148" s="11"/>
      <c r="X148" s="11"/>
      <c r="Y148" s="11"/>
      <c r="Z148" s="11"/>
      <c r="AA148" s="11"/>
      <c r="AB148" s="11"/>
      <c r="AC148" s="11"/>
      <c r="AD148" s="11"/>
      <c r="AE148" s="170"/>
      <c r="AF148" s="170"/>
      <c r="AG148" s="49"/>
      <c r="AH148" s="162"/>
      <c r="AI148" s="12"/>
      <c r="AJ148" s="159"/>
      <c r="AK148" s="27"/>
      <c r="AL148" s="27"/>
      <c r="AM148" s="27"/>
      <c r="AN148" s="27"/>
      <c r="AO148" s="27"/>
    </row>
    <row r="149" spans="1:41" ht="26.25" hidden="1" customHeight="1" x14ac:dyDescent="0.2">
      <c r="A149" s="148"/>
      <c r="B149" s="149"/>
      <c r="C149" s="154"/>
      <c r="D149" s="155"/>
      <c r="E149" s="13"/>
      <c r="F149" s="13"/>
      <c r="G149" s="152"/>
      <c r="H149" s="152"/>
      <c r="I149" s="162"/>
      <c r="J149" s="162"/>
      <c r="K149" s="14"/>
      <c r="L149" s="11"/>
      <c r="M149" s="11"/>
      <c r="N149" s="11"/>
      <c r="O149" s="11"/>
      <c r="P149" s="11"/>
      <c r="Q149" s="11"/>
      <c r="R149" s="11"/>
      <c r="S149" s="11"/>
      <c r="T149" s="11"/>
      <c r="U149" s="11"/>
      <c r="V149" s="11"/>
      <c r="W149" s="11"/>
      <c r="X149" s="11"/>
      <c r="Y149" s="11"/>
      <c r="Z149" s="11"/>
      <c r="AA149" s="11"/>
      <c r="AB149" s="11"/>
      <c r="AC149" s="11"/>
      <c r="AD149" s="11"/>
      <c r="AE149" s="170"/>
      <c r="AF149" s="170"/>
      <c r="AG149" s="49"/>
      <c r="AH149" s="162"/>
      <c r="AI149" s="12"/>
      <c r="AJ149" s="159"/>
      <c r="AK149" s="27"/>
      <c r="AL149" s="27"/>
      <c r="AM149" s="27"/>
      <c r="AN149" s="27"/>
      <c r="AO149" s="27"/>
    </row>
    <row r="150" spans="1:41" ht="26.25" hidden="1" customHeight="1" x14ac:dyDescent="0.2">
      <c r="A150" s="148"/>
      <c r="B150" s="149"/>
      <c r="C150" s="154"/>
      <c r="D150" s="155"/>
      <c r="E150" s="13"/>
      <c r="F150" s="13"/>
      <c r="G150" s="152"/>
      <c r="H150" s="152"/>
      <c r="I150" s="162"/>
      <c r="J150" s="162"/>
      <c r="K150" s="14"/>
      <c r="L150" s="11"/>
      <c r="M150" s="11"/>
      <c r="N150" s="11"/>
      <c r="O150" s="11"/>
      <c r="P150" s="11"/>
      <c r="Q150" s="11"/>
      <c r="R150" s="11"/>
      <c r="S150" s="11"/>
      <c r="T150" s="11"/>
      <c r="U150" s="11"/>
      <c r="V150" s="11"/>
      <c r="W150" s="11"/>
      <c r="X150" s="11"/>
      <c r="Y150" s="11"/>
      <c r="Z150" s="11"/>
      <c r="AA150" s="11"/>
      <c r="AB150" s="11"/>
      <c r="AC150" s="11"/>
      <c r="AD150" s="11"/>
      <c r="AE150" s="170"/>
      <c r="AF150" s="170"/>
      <c r="AG150" s="49"/>
      <c r="AH150" s="162"/>
      <c r="AI150" s="12"/>
      <c r="AJ150" s="159"/>
      <c r="AK150" s="27"/>
      <c r="AL150" s="27"/>
      <c r="AM150" s="27"/>
      <c r="AN150" s="27"/>
      <c r="AO150" s="27"/>
    </row>
    <row r="151" spans="1:41" ht="26.25" hidden="1" customHeight="1" x14ac:dyDescent="0.2">
      <c r="A151" s="148"/>
      <c r="B151" s="149"/>
      <c r="C151" s="154"/>
      <c r="D151" s="155"/>
      <c r="E151" s="13"/>
      <c r="F151" s="13"/>
      <c r="G151" s="152"/>
      <c r="H151" s="152"/>
      <c r="I151" s="162"/>
      <c r="J151" s="162"/>
      <c r="K151" s="14"/>
      <c r="L151" s="11"/>
      <c r="M151" s="11"/>
      <c r="N151" s="11"/>
      <c r="O151" s="11"/>
      <c r="P151" s="11"/>
      <c r="Q151" s="11"/>
      <c r="R151" s="11"/>
      <c r="S151" s="11"/>
      <c r="T151" s="11"/>
      <c r="U151" s="11"/>
      <c r="V151" s="11"/>
      <c r="W151" s="11"/>
      <c r="X151" s="11"/>
      <c r="Y151" s="11"/>
      <c r="Z151" s="11"/>
      <c r="AA151" s="11"/>
      <c r="AB151" s="11"/>
      <c r="AC151" s="11"/>
      <c r="AD151" s="11"/>
      <c r="AE151" s="170"/>
      <c r="AF151" s="170"/>
      <c r="AG151" s="49"/>
      <c r="AH151" s="162"/>
      <c r="AI151" s="12"/>
      <c r="AJ151" s="159"/>
      <c r="AK151" s="27"/>
      <c r="AL151" s="27"/>
      <c r="AM151" s="27"/>
      <c r="AN151" s="27"/>
      <c r="AO151" s="27"/>
    </row>
    <row r="152" spans="1:41" ht="26.25" hidden="1" customHeight="1" x14ac:dyDescent="0.2">
      <c r="A152" s="148"/>
      <c r="B152" s="149"/>
      <c r="C152" s="154"/>
      <c r="D152" s="155"/>
      <c r="E152" s="13"/>
      <c r="F152" s="13"/>
      <c r="G152" s="152"/>
      <c r="H152" s="152"/>
      <c r="I152" s="162"/>
      <c r="J152" s="162"/>
      <c r="K152" s="14"/>
      <c r="L152" s="11"/>
      <c r="M152" s="11"/>
      <c r="N152" s="11"/>
      <c r="O152" s="11"/>
      <c r="P152" s="11"/>
      <c r="Q152" s="11"/>
      <c r="R152" s="11"/>
      <c r="S152" s="11"/>
      <c r="T152" s="11"/>
      <c r="U152" s="11"/>
      <c r="V152" s="11"/>
      <c r="W152" s="11"/>
      <c r="X152" s="11"/>
      <c r="Y152" s="11"/>
      <c r="Z152" s="11"/>
      <c r="AA152" s="11"/>
      <c r="AB152" s="11"/>
      <c r="AC152" s="11"/>
      <c r="AD152" s="11"/>
      <c r="AE152" s="170"/>
      <c r="AF152" s="170"/>
      <c r="AG152" s="49"/>
      <c r="AH152" s="162"/>
      <c r="AI152" s="12"/>
      <c r="AJ152" s="159"/>
      <c r="AK152" s="27"/>
      <c r="AL152" s="27"/>
      <c r="AM152" s="27"/>
      <c r="AN152" s="27"/>
      <c r="AO152" s="27"/>
    </row>
    <row r="153" spans="1:41" ht="26.25" hidden="1" customHeight="1" x14ac:dyDescent="0.2">
      <c r="A153" s="148"/>
      <c r="B153" s="149"/>
      <c r="C153" s="154"/>
      <c r="D153" s="155"/>
      <c r="E153" s="13"/>
      <c r="F153" s="13"/>
      <c r="G153" s="152"/>
      <c r="H153" s="152"/>
      <c r="I153" s="162"/>
      <c r="J153" s="162"/>
      <c r="K153" s="14"/>
      <c r="L153" s="11"/>
      <c r="M153" s="11"/>
      <c r="N153" s="11"/>
      <c r="O153" s="11"/>
      <c r="P153" s="11"/>
      <c r="Q153" s="11"/>
      <c r="R153" s="11"/>
      <c r="S153" s="11"/>
      <c r="T153" s="11"/>
      <c r="U153" s="11"/>
      <c r="V153" s="11"/>
      <c r="W153" s="11"/>
      <c r="X153" s="11"/>
      <c r="Y153" s="11"/>
      <c r="Z153" s="11"/>
      <c r="AA153" s="11"/>
      <c r="AB153" s="11"/>
      <c r="AC153" s="11"/>
      <c r="AD153" s="11"/>
      <c r="AE153" s="170"/>
      <c r="AF153" s="170"/>
      <c r="AG153" s="49"/>
      <c r="AH153" s="162"/>
      <c r="AI153" s="12"/>
      <c r="AJ153" s="160"/>
      <c r="AK153" s="27"/>
      <c r="AL153" s="27"/>
      <c r="AM153" s="27"/>
      <c r="AN153" s="27"/>
      <c r="AO153" s="27"/>
    </row>
    <row r="154" spans="1:41" ht="28.5" hidden="1" customHeight="1" x14ac:dyDescent="0.2">
      <c r="A154" s="148"/>
      <c r="B154" s="149">
        <v>17</v>
      </c>
      <c r="C154" s="154"/>
      <c r="D154" s="155"/>
      <c r="E154" s="13"/>
      <c r="F154" s="13"/>
      <c r="G154" s="152"/>
      <c r="H154" s="152"/>
      <c r="I154" s="162">
        <f>+G154*H154</f>
        <v>0</v>
      </c>
      <c r="J154" s="162" t="e">
        <f>VLOOKUP(I154,[1]TABLAS!$E$4:$F$13,2,FALSE)</f>
        <v>#N/A</v>
      </c>
      <c r="K154" s="10"/>
      <c r="L154" s="11"/>
      <c r="M154" s="11"/>
      <c r="N154" s="11"/>
      <c r="O154" s="11"/>
      <c r="P154" s="11"/>
      <c r="Q154" s="11"/>
      <c r="R154" s="11"/>
      <c r="S154" s="11"/>
      <c r="T154" s="11"/>
      <c r="U154" s="11"/>
      <c r="V154" s="11"/>
      <c r="W154" s="11"/>
      <c r="X154" s="11"/>
      <c r="Y154" s="11"/>
      <c r="Z154" s="11"/>
      <c r="AA154" s="11"/>
      <c r="AB154" s="11"/>
      <c r="AC154" s="11"/>
      <c r="AD154" s="11"/>
      <c r="AE154" s="169" t="e">
        <f>IF(#REF!="","",IF(AND(#REF!&lt;G154,G154&gt;2),G154-#REF!,IF(AND(OR(#REF!=2,#REF!=1),G154=2),G154-1,G154)))</f>
        <v>#REF!</v>
      </c>
      <c r="AF154" s="169" t="e">
        <f>IF(#REF!="","",IF(#REF!&lt;H154,H154-#REF!,H154))</f>
        <v>#REF!</v>
      </c>
      <c r="AG154" s="48"/>
      <c r="AH154" s="162" t="e">
        <f>VLOOKUP(#REF!,[1]TABLAS!$E$4:$F$13,2,FALSE)</f>
        <v>#REF!</v>
      </c>
      <c r="AI154" s="12"/>
      <c r="AJ154" s="172"/>
      <c r="AK154" s="27"/>
      <c r="AL154" s="27"/>
      <c r="AM154" s="27"/>
      <c r="AN154" s="27"/>
      <c r="AO154" s="27"/>
    </row>
    <row r="155" spans="1:41" ht="28.5" hidden="1" customHeight="1" x14ac:dyDescent="0.2">
      <c r="A155" s="148"/>
      <c r="B155" s="149"/>
      <c r="C155" s="154"/>
      <c r="D155" s="155"/>
      <c r="E155" s="13"/>
      <c r="F155" s="13"/>
      <c r="G155" s="152"/>
      <c r="H155" s="152"/>
      <c r="I155" s="162"/>
      <c r="J155" s="162"/>
      <c r="K155" s="10"/>
      <c r="L155" s="11"/>
      <c r="M155" s="11"/>
      <c r="N155" s="11"/>
      <c r="O155" s="11"/>
      <c r="P155" s="11"/>
      <c r="Q155" s="11"/>
      <c r="R155" s="11"/>
      <c r="S155" s="11"/>
      <c r="T155" s="11"/>
      <c r="U155" s="11"/>
      <c r="V155" s="11"/>
      <c r="W155" s="11"/>
      <c r="X155" s="11"/>
      <c r="Y155" s="11"/>
      <c r="Z155" s="11"/>
      <c r="AA155" s="11"/>
      <c r="AB155" s="11"/>
      <c r="AC155" s="11"/>
      <c r="AD155" s="11"/>
      <c r="AE155" s="170"/>
      <c r="AF155" s="170"/>
      <c r="AG155" s="49"/>
      <c r="AH155" s="162"/>
      <c r="AI155" s="12"/>
      <c r="AJ155" s="159"/>
      <c r="AK155" s="27"/>
      <c r="AL155" s="27"/>
      <c r="AM155" s="27"/>
      <c r="AN155" s="27"/>
      <c r="AO155" s="27"/>
    </row>
    <row r="156" spans="1:41" ht="28.5" hidden="1" customHeight="1" x14ac:dyDescent="0.2">
      <c r="A156" s="148"/>
      <c r="B156" s="149"/>
      <c r="C156" s="154"/>
      <c r="D156" s="155"/>
      <c r="E156" s="13"/>
      <c r="F156" s="13"/>
      <c r="G156" s="152"/>
      <c r="H156" s="152"/>
      <c r="I156" s="162"/>
      <c r="J156" s="162"/>
      <c r="K156" s="10"/>
      <c r="L156" s="11"/>
      <c r="M156" s="11"/>
      <c r="N156" s="11"/>
      <c r="O156" s="11"/>
      <c r="P156" s="11"/>
      <c r="Q156" s="11"/>
      <c r="R156" s="11"/>
      <c r="S156" s="11"/>
      <c r="T156" s="11"/>
      <c r="U156" s="11"/>
      <c r="V156" s="11"/>
      <c r="W156" s="11"/>
      <c r="X156" s="11"/>
      <c r="Y156" s="11"/>
      <c r="Z156" s="11"/>
      <c r="AA156" s="11"/>
      <c r="AB156" s="11"/>
      <c r="AC156" s="11"/>
      <c r="AD156" s="11"/>
      <c r="AE156" s="170"/>
      <c r="AF156" s="170"/>
      <c r="AG156" s="49"/>
      <c r="AH156" s="162"/>
      <c r="AI156" s="12"/>
      <c r="AJ156" s="159"/>
      <c r="AK156" s="27"/>
      <c r="AL156" s="27"/>
      <c r="AM156" s="27"/>
      <c r="AN156" s="27"/>
      <c r="AO156" s="27"/>
    </row>
    <row r="157" spans="1:41" ht="28.5" hidden="1" customHeight="1" x14ac:dyDescent="0.2">
      <c r="A157" s="148"/>
      <c r="B157" s="149"/>
      <c r="C157" s="154"/>
      <c r="D157" s="155"/>
      <c r="E157" s="13"/>
      <c r="F157" s="13"/>
      <c r="G157" s="152"/>
      <c r="H157" s="152"/>
      <c r="I157" s="162"/>
      <c r="J157" s="162"/>
      <c r="K157" s="10"/>
      <c r="L157" s="11"/>
      <c r="M157" s="11"/>
      <c r="N157" s="11"/>
      <c r="O157" s="11"/>
      <c r="P157" s="11"/>
      <c r="Q157" s="11"/>
      <c r="R157" s="11"/>
      <c r="S157" s="11"/>
      <c r="T157" s="11"/>
      <c r="U157" s="11"/>
      <c r="V157" s="11"/>
      <c r="W157" s="11"/>
      <c r="X157" s="11"/>
      <c r="Y157" s="11"/>
      <c r="Z157" s="11"/>
      <c r="AA157" s="11"/>
      <c r="AB157" s="11"/>
      <c r="AC157" s="11"/>
      <c r="AD157" s="11"/>
      <c r="AE157" s="170"/>
      <c r="AF157" s="170"/>
      <c r="AG157" s="49"/>
      <c r="AH157" s="162"/>
      <c r="AI157" s="12"/>
      <c r="AJ157" s="159"/>
      <c r="AK157" s="27"/>
      <c r="AL157" s="27"/>
      <c r="AM157" s="27"/>
      <c r="AN157" s="27"/>
      <c r="AO157" s="27"/>
    </row>
    <row r="158" spans="1:41" ht="28.5" hidden="1" customHeight="1" x14ac:dyDescent="0.2">
      <c r="A158" s="148"/>
      <c r="B158" s="149"/>
      <c r="C158" s="154"/>
      <c r="D158" s="155"/>
      <c r="E158" s="13"/>
      <c r="F158" s="13"/>
      <c r="G158" s="152"/>
      <c r="H158" s="152"/>
      <c r="I158" s="162"/>
      <c r="J158" s="162"/>
      <c r="K158" s="10"/>
      <c r="L158" s="11"/>
      <c r="M158" s="11"/>
      <c r="N158" s="11"/>
      <c r="O158" s="11"/>
      <c r="P158" s="11"/>
      <c r="Q158" s="11"/>
      <c r="R158" s="11"/>
      <c r="S158" s="11"/>
      <c r="T158" s="11"/>
      <c r="U158" s="11"/>
      <c r="V158" s="11"/>
      <c r="W158" s="11"/>
      <c r="X158" s="11"/>
      <c r="Y158" s="11"/>
      <c r="Z158" s="11"/>
      <c r="AA158" s="11"/>
      <c r="AB158" s="11"/>
      <c r="AC158" s="11"/>
      <c r="AD158" s="11"/>
      <c r="AE158" s="170"/>
      <c r="AF158" s="170"/>
      <c r="AG158" s="49"/>
      <c r="AH158" s="162"/>
      <c r="AI158" s="12"/>
      <c r="AJ158" s="159"/>
      <c r="AK158" s="27"/>
      <c r="AL158" s="27"/>
      <c r="AM158" s="27"/>
      <c r="AN158" s="27"/>
      <c r="AO158" s="27"/>
    </row>
    <row r="159" spans="1:41" ht="28.5" hidden="1" customHeight="1" x14ac:dyDescent="0.2">
      <c r="A159" s="148"/>
      <c r="B159" s="149"/>
      <c r="C159" s="154"/>
      <c r="D159" s="155"/>
      <c r="E159" s="13"/>
      <c r="F159" s="13"/>
      <c r="G159" s="152"/>
      <c r="H159" s="152"/>
      <c r="I159" s="162"/>
      <c r="J159" s="162"/>
      <c r="K159" s="10"/>
      <c r="L159" s="11"/>
      <c r="M159" s="11"/>
      <c r="N159" s="11"/>
      <c r="O159" s="11"/>
      <c r="P159" s="11"/>
      <c r="Q159" s="11"/>
      <c r="R159" s="11"/>
      <c r="S159" s="11"/>
      <c r="T159" s="11"/>
      <c r="U159" s="11"/>
      <c r="V159" s="11"/>
      <c r="W159" s="11"/>
      <c r="X159" s="11"/>
      <c r="Y159" s="11"/>
      <c r="Z159" s="11"/>
      <c r="AA159" s="11"/>
      <c r="AB159" s="11"/>
      <c r="AC159" s="11"/>
      <c r="AD159" s="11"/>
      <c r="AE159" s="170"/>
      <c r="AF159" s="170"/>
      <c r="AG159" s="49"/>
      <c r="AH159" s="162"/>
      <c r="AI159" s="12"/>
      <c r="AJ159" s="159"/>
      <c r="AK159" s="27"/>
      <c r="AL159" s="27"/>
      <c r="AM159" s="27"/>
      <c r="AN159" s="27"/>
      <c r="AO159" s="27"/>
    </row>
    <row r="160" spans="1:41" ht="28.5" hidden="1" customHeight="1" x14ac:dyDescent="0.2">
      <c r="A160" s="148"/>
      <c r="B160" s="149"/>
      <c r="C160" s="154"/>
      <c r="D160" s="155"/>
      <c r="E160" s="13"/>
      <c r="F160" s="13"/>
      <c r="G160" s="152"/>
      <c r="H160" s="152"/>
      <c r="I160" s="162"/>
      <c r="J160" s="162"/>
      <c r="K160" s="10"/>
      <c r="L160" s="11"/>
      <c r="M160" s="11"/>
      <c r="N160" s="11"/>
      <c r="O160" s="11"/>
      <c r="P160" s="11"/>
      <c r="Q160" s="11"/>
      <c r="R160" s="11"/>
      <c r="S160" s="11"/>
      <c r="T160" s="11"/>
      <c r="U160" s="11"/>
      <c r="V160" s="11"/>
      <c r="W160" s="11"/>
      <c r="X160" s="11"/>
      <c r="Y160" s="11"/>
      <c r="Z160" s="11"/>
      <c r="AA160" s="11"/>
      <c r="AB160" s="11"/>
      <c r="AC160" s="11"/>
      <c r="AD160" s="11"/>
      <c r="AE160" s="170"/>
      <c r="AF160" s="170"/>
      <c r="AG160" s="49"/>
      <c r="AH160" s="162"/>
      <c r="AI160" s="12"/>
      <c r="AJ160" s="159"/>
      <c r="AK160" s="27"/>
      <c r="AL160" s="27"/>
      <c r="AM160" s="27"/>
      <c r="AN160" s="27"/>
      <c r="AO160" s="27"/>
    </row>
    <row r="161" spans="1:41" ht="28.5" hidden="1" customHeight="1" x14ac:dyDescent="0.2">
      <c r="A161" s="148"/>
      <c r="B161" s="149"/>
      <c r="C161" s="154"/>
      <c r="D161" s="155"/>
      <c r="E161" s="13"/>
      <c r="F161" s="13"/>
      <c r="G161" s="152"/>
      <c r="H161" s="152"/>
      <c r="I161" s="162"/>
      <c r="J161" s="162"/>
      <c r="K161" s="10"/>
      <c r="L161" s="11"/>
      <c r="M161" s="11"/>
      <c r="N161" s="11"/>
      <c r="O161" s="11"/>
      <c r="P161" s="11"/>
      <c r="Q161" s="11"/>
      <c r="R161" s="11"/>
      <c r="S161" s="11"/>
      <c r="T161" s="11"/>
      <c r="U161" s="11"/>
      <c r="V161" s="11"/>
      <c r="W161" s="11"/>
      <c r="X161" s="11"/>
      <c r="Y161" s="11"/>
      <c r="Z161" s="11"/>
      <c r="AA161" s="11"/>
      <c r="AB161" s="11"/>
      <c r="AC161" s="11"/>
      <c r="AD161" s="11"/>
      <c r="AE161" s="170"/>
      <c r="AF161" s="170"/>
      <c r="AG161" s="49"/>
      <c r="AH161" s="162"/>
      <c r="AI161" s="12"/>
      <c r="AJ161" s="159"/>
      <c r="AK161" s="27"/>
      <c r="AL161" s="27"/>
      <c r="AM161" s="27"/>
      <c r="AN161" s="27"/>
      <c r="AO161" s="27"/>
    </row>
    <row r="162" spans="1:41" ht="28.5" hidden="1" customHeight="1" x14ac:dyDescent="0.2">
      <c r="A162" s="148"/>
      <c r="B162" s="149"/>
      <c r="C162" s="154"/>
      <c r="D162" s="155"/>
      <c r="E162" s="13"/>
      <c r="F162" s="13"/>
      <c r="G162" s="152"/>
      <c r="H162" s="152"/>
      <c r="I162" s="162"/>
      <c r="J162" s="162"/>
      <c r="K162" s="10"/>
      <c r="L162" s="11"/>
      <c r="M162" s="11"/>
      <c r="N162" s="11"/>
      <c r="O162" s="11"/>
      <c r="P162" s="11"/>
      <c r="Q162" s="11"/>
      <c r="R162" s="11"/>
      <c r="S162" s="11"/>
      <c r="T162" s="11"/>
      <c r="U162" s="11"/>
      <c r="V162" s="11"/>
      <c r="W162" s="11"/>
      <c r="X162" s="11"/>
      <c r="Y162" s="11"/>
      <c r="Z162" s="11"/>
      <c r="AA162" s="11"/>
      <c r="AB162" s="11"/>
      <c r="AC162" s="11"/>
      <c r="AD162" s="11"/>
      <c r="AE162" s="170"/>
      <c r="AF162" s="170"/>
      <c r="AG162" s="49"/>
      <c r="AH162" s="162"/>
      <c r="AI162" s="12"/>
      <c r="AJ162" s="159"/>
      <c r="AK162" s="27"/>
      <c r="AL162" s="27"/>
      <c r="AM162" s="27"/>
      <c r="AN162" s="27"/>
      <c r="AO162" s="27"/>
    </row>
    <row r="163" spans="1:41" ht="28.5" hidden="1" customHeight="1" x14ac:dyDescent="0.2">
      <c r="A163" s="148"/>
      <c r="B163" s="149"/>
      <c r="C163" s="154"/>
      <c r="D163" s="155"/>
      <c r="E163" s="13"/>
      <c r="F163" s="13"/>
      <c r="G163" s="152"/>
      <c r="H163" s="152"/>
      <c r="I163" s="162"/>
      <c r="J163" s="162"/>
      <c r="K163" s="10"/>
      <c r="L163" s="11"/>
      <c r="M163" s="11"/>
      <c r="N163" s="11"/>
      <c r="O163" s="11"/>
      <c r="P163" s="11"/>
      <c r="Q163" s="11"/>
      <c r="R163" s="11"/>
      <c r="S163" s="11"/>
      <c r="T163" s="11"/>
      <c r="U163" s="11"/>
      <c r="V163" s="11"/>
      <c r="W163" s="11"/>
      <c r="X163" s="11"/>
      <c r="Y163" s="11"/>
      <c r="Z163" s="11"/>
      <c r="AA163" s="11"/>
      <c r="AB163" s="11"/>
      <c r="AC163" s="11"/>
      <c r="AD163" s="11"/>
      <c r="AE163" s="170"/>
      <c r="AF163" s="170"/>
      <c r="AG163" s="49"/>
      <c r="AH163" s="162"/>
      <c r="AI163" s="12"/>
      <c r="AJ163" s="160"/>
      <c r="AK163" s="27"/>
      <c r="AL163" s="27"/>
      <c r="AM163" s="27"/>
      <c r="AN163" s="27"/>
      <c r="AO163" s="27"/>
    </row>
  </sheetData>
  <sheetProtection formatRows="0" autoFilter="0"/>
  <dataConsolidate/>
  <mergeCells count="225">
    <mergeCell ref="J154:J163"/>
    <mergeCell ref="AE154:AE163"/>
    <mergeCell ref="AF154:AF163"/>
    <mergeCell ref="AH154:AH163"/>
    <mergeCell ref="AJ154:AJ163"/>
    <mergeCell ref="B154:B163"/>
    <mergeCell ref="C154:C163"/>
    <mergeCell ref="D154:D163"/>
    <mergeCell ref="G154:G163"/>
    <mergeCell ref="H154:H163"/>
    <mergeCell ref="I154:I163"/>
    <mergeCell ref="I144:I153"/>
    <mergeCell ref="J144:J153"/>
    <mergeCell ref="AE144:AE153"/>
    <mergeCell ref="AF144:AF153"/>
    <mergeCell ref="AH144:AH153"/>
    <mergeCell ref="AJ144:AJ153"/>
    <mergeCell ref="J134:J143"/>
    <mergeCell ref="AE134:AE143"/>
    <mergeCell ref="AF134:AF143"/>
    <mergeCell ref="AH134:AH143"/>
    <mergeCell ref="AJ134:AJ143"/>
    <mergeCell ref="I134:I143"/>
    <mergeCell ref="B144:B153"/>
    <mergeCell ref="C144:C153"/>
    <mergeCell ref="D144:D153"/>
    <mergeCell ref="G144:G153"/>
    <mergeCell ref="H144:H153"/>
    <mergeCell ref="B134:B143"/>
    <mergeCell ref="C134:C143"/>
    <mergeCell ref="D134:D143"/>
    <mergeCell ref="G134:G143"/>
    <mergeCell ref="H134:H143"/>
    <mergeCell ref="I124:I133"/>
    <mergeCell ref="J124:J133"/>
    <mergeCell ref="AE124:AE133"/>
    <mergeCell ref="AF124:AF133"/>
    <mergeCell ref="AH124:AH133"/>
    <mergeCell ref="AJ124:AJ133"/>
    <mergeCell ref="J114:J123"/>
    <mergeCell ref="AE114:AE123"/>
    <mergeCell ref="AF114:AF123"/>
    <mergeCell ref="AH114:AH123"/>
    <mergeCell ref="AJ114:AJ123"/>
    <mergeCell ref="I114:I123"/>
    <mergeCell ref="B124:B133"/>
    <mergeCell ref="C124:C133"/>
    <mergeCell ref="D124:D133"/>
    <mergeCell ref="G124:G133"/>
    <mergeCell ref="H124:H133"/>
    <mergeCell ref="B114:B123"/>
    <mergeCell ref="C114:C123"/>
    <mergeCell ref="D114:D123"/>
    <mergeCell ref="G114:G123"/>
    <mergeCell ref="H114:H123"/>
    <mergeCell ref="I104:I113"/>
    <mergeCell ref="J104:J113"/>
    <mergeCell ref="AE104:AE113"/>
    <mergeCell ref="AF104:AF113"/>
    <mergeCell ref="AH104:AH113"/>
    <mergeCell ref="AJ104:AJ113"/>
    <mergeCell ref="J94:J103"/>
    <mergeCell ref="AE94:AE103"/>
    <mergeCell ref="AF94:AF103"/>
    <mergeCell ref="AH94:AH103"/>
    <mergeCell ref="AJ94:AJ103"/>
    <mergeCell ref="I94:I103"/>
    <mergeCell ref="B104:B113"/>
    <mergeCell ref="C104:C113"/>
    <mergeCell ref="D104:D113"/>
    <mergeCell ref="G104:G113"/>
    <mergeCell ref="H104:H113"/>
    <mergeCell ref="B94:B103"/>
    <mergeCell ref="C94:C103"/>
    <mergeCell ref="D94:D103"/>
    <mergeCell ref="G94:G103"/>
    <mergeCell ref="H94:H103"/>
    <mergeCell ref="H74:H83"/>
    <mergeCell ref="I84:I93"/>
    <mergeCell ref="J84:J93"/>
    <mergeCell ref="AE84:AE93"/>
    <mergeCell ref="AF84:AF93"/>
    <mergeCell ref="AH84:AH93"/>
    <mergeCell ref="AJ84:AJ93"/>
    <mergeCell ref="J74:J83"/>
    <mergeCell ref="AE74:AE83"/>
    <mergeCell ref="AF74:AF83"/>
    <mergeCell ref="AH74:AH83"/>
    <mergeCell ref="AJ74:AJ83"/>
    <mergeCell ref="I74:I83"/>
    <mergeCell ref="I64:I73"/>
    <mergeCell ref="J64:J73"/>
    <mergeCell ref="AE64:AE73"/>
    <mergeCell ref="AF64:AF73"/>
    <mergeCell ref="AH64:AH73"/>
    <mergeCell ref="AJ64:AJ73"/>
    <mergeCell ref="J54:J63"/>
    <mergeCell ref="AE54:AE63"/>
    <mergeCell ref="AF54:AF63"/>
    <mergeCell ref="AH54:AH63"/>
    <mergeCell ref="AJ54:AJ63"/>
    <mergeCell ref="AF44:AF53"/>
    <mergeCell ref="AG44:AG53"/>
    <mergeCell ref="AH44:AH53"/>
    <mergeCell ref="AI44:AI53"/>
    <mergeCell ref="B54:B63"/>
    <mergeCell ref="C54:C63"/>
    <mergeCell ref="D54:D63"/>
    <mergeCell ref="G54:G63"/>
    <mergeCell ref="H54:H63"/>
    <mergeCell ref="I54:I63"/>
    <mergeCell ref="Z44:Z53"/>
    <mergeCell ref="AA44:AA53"/>
    <mergeCell ref="AB44:AB53"/>
    <mergeCell ref="AC44:AC53"/>
    <mergeCell ref="AD44:AD53"/>
    <mergeCell ref="AE44:AE53"/>
    <mergeCell ref="AB24:AB33"/>
    <mergeCell ref="AC24:AC33"/>
    <mergeCell ref="AH34:AH43"/>
    <mergeCell ref="AI34:AI43"/>
    <mergeCell ref="B44:B53"/>
    <mergeCell ref="C44:C53"/>
    <mergeCell ref="D44:D53"/>
    <mergeCell ref="G44:G53"/>
    <mergeCell ref="H44:H53"/>
    <mergeCell ref="I44:I53"/>
    <mergeCell ref="J44:J53"/>
    <mergeCell ref="Y44:Y53"/>
    <mergeCell ref="AB34:AB43"/>
    <mergeCell ref="AC34:AC43"/>
    <mergeCell ref="AD34:AD43"/>
    <mergeCell ref="AE34:AE43"/>
    <mergeCell ref="AF34:AF43"/>
    <mergeCell ref="AG34:AG43"/>
    <mergeCell ref="H34:H43"/>
    <mergeCell ref="I34:I43"/>
    <mergeCell ref="J34:J43"/>
    <mergeCell ref="Y34:Y43"/>
    <mergeCell ref="Z34:Z43"/>
    <mergeCell ref="AA34:AA43"/>
    <mergeCell ref="AH14:AH23"/>
    <mergeCell ref="AI14:AI23"/>
    <mergeCell ref="B24:B33"/>
    <mergeCell ref="C24:C33"/>
    <mergeCell ref="D24:D33"/>
    <mergeCell ref="G24:G33"/>
    <mergeCell ref="H24:H33"/>
    <mergeCell ref="I24:I33"/>
    <mergeCell ref="Z14:Z23"/>
    <mergeCell ref="AA14:AA23"/>
    <mergeCell ref="AB14:AB23"/>
    <mergeCell ref="AC14:AC23"/>
    <mergeCell ref="AD14:AD23"/>
    <mergeCell ref="AE14:AE23"/>
    <mergeCell ref="AD24:AD33"/>
    <mergeCell ref="AE24:AE33"/>
    <mergeCell ref="AF24:AF33"/>
    <mergeCell ref="AG24:AG33"/>
    <mergeCell ref="AH24:AH33"/>
    <mergeCell ref="AI24:AI33"/>
    <mergeCell ref="J24:J33"/>
    <mergeCell ref="Y24:Y33"/>
    <mergeCell ref="Z24:Z33"/>
    <mergeCell ref="AA24:AA33"/>
    <mergeCell ref="AI4:AI13"/>
    <mergeCell ref="AJ4:AJ53"/>
    <mergeCell ref="B14:B23"/>
    <mergeCell ref="C14:C23"/>
    <mergeCell ref="D14:D23"/>
    <mergeCell ref="G14:G23"/>
    <mergeCell ref="H14:H23"/>
    <mergeCell ref="I14:I23"/>
    <mergeCell ref="J14:J23"/>
    <mergeCell ref="Y14:Y23"/>
    <mergeCell ref="AC4:AC13"/>
    <mergeCell ref="AD4:AD13"/>
    <mergeCell ref="AE4:AE13"/>
    <mergeCell ref="AF4:AF13"/>
    <mergeCell ref="AG4:AG13"/>
    <mergeCell ref="AH4:AH13"/>
    <mergeCell ref="I4:I13"/>
    <mergeCell ref="J4:J13"/>
    <mergeCell ref="Y4:Y13"/>
    <mergeCell ref="Z4:Z13"/>
    <mergeCell ref="AA4:AA13"/>
    <mergeCell ref="AB4:AB13"/>
    <mergeCell ref="AF14:AF23"/>
    <mergeCell ref="AG14:AG23"/>
    <mergeCell ref="A4:A163"/>
    <mergeCell ref="B4:B13"/>
    <mergeCell ref="C4:C13"/>
    <mergeCell ref="D4:D13"/>
    <mergeCell ref="G4:G13"/>
    <mergeCell ref="H4:H13"/>
    <mergeCell ref="B34:B43"/>
    <mergeCell ref="C34:C43"/>
    <mergeCell ref="D34:D43"/>
    <mergeCell ref="G34:G43"/>
    <mergeCell ref="B64:B73"/>
    <mergeCell ref="C64:C73"/>
    <mergeCell ref="D64:D73"/>
    <mergeCell ref="G64:G73"/>
    <mergeCell ref="H64:H73"/>
    <mergeCell ref="B84:B93"/>
    <mergeCell ref="C84:C93"/>
    <mergeCell ref="D84:D93"/>
    <mergeCell ref="G84:G93"/>
    <mergeCell ref="H84:H93"/>
    <mergeCell ref="B74:B83"/>
    <mergeCell ref="C74:C83"/>
    <mergeCell ref="D74:D83"/>
    <mergeCell ref="G74:G83"/>
    <mergeCell ref="L2:U2"/>
    <mergeCell ref="W2:AD2"/>
    <mergeCell ref="AE2:AF2"/>
    <mergeCell ref="AH2:AH3"/>
    <mergeCell ref="AJ2:AJ3"/>
    <mergeCell ref="AK2:AO2"/>
    <mergeCell ref="C1:K1"/>
    <mergeCell ref="A2:A3"/>
    <mergeCell ref="B2:B3"/>
    <mergeCell ref="C2:F2"/>
    <mergeCell ref="G2:J2"/>
    <mergeCell ref="K2:K3"/>
  </mergeCells>
  <conditionalFormatting sqref="J4:J53">
    <cfRule type="containsText" dxfId="91" priority="17" operator="containsText" text="Bajo">
      <formula>NOT(ISERROR(SEARCH("Bajo",J4)))</formula>
    </cfRule>
    <cfRule type="containsText" dxfId="90" priority="18" operator="containsText" text="Moderado">
      <formula>NOT(ISERROR(SEARCH("Moderado",J4)))</formula>
    </cfRule>
    <cfRule type="containsText" dxfId="89" priority="19" operator="containsText" text="Alto">
      <formula>NOT(ISERROR(SEARCH("Alto",J4)))</formula>
    </cfRule>
    <cfRule type="containsText" dxfId="88" priority="20" operator="containsText" text="Extremo">
      <formula>NOT(ISERROR(SEARCH("Extremo",J4)))</formula>
    </cfRule>
  </conditionalFormatting>
  <conditionalFormatting sqref="J4:J163 AI4:AJ4 AI14 AI24 AI34 AI44 AJ54 AH54:AI163 AJ64 AJ74 AJ84 AJ94 AJ104 AJ114 AJ124 AJ134 AJ144 AJ154">
    <cfRule type="containsText" dxfId="87" priority="21" operator="containsText" text="MUY ALTO">
      <formula>NOT(ISERROR(SEARCH("MUY ALTO",J4)))</formula>
    </cfRule>
  </conditionalFormatting>
  <conditionalFormatting sqref="AH4:AH53">
    <cfRule type="containsText" dxfId="86" priority="1" operator="containsText" text="Bajo">
      <formula>NOT(ISERROR(SEARCH("Bajo",AH4)))</formula>
    </cfRule>
    <cfRule type="containsText" dxfId="85" priority="2" operator="containsText" text="Moderado">
      <formula>NOT(ISERROR(SEARCH("Moderado",AH4)))</formula>
    </cfRule>
    <cfRule type="containsText" dxfId="84" priority="3" operator="containsText" text="Alto">
      <formula>NOT(ISERROR(SEARCH("Alto",AH4)))</formula>
    </cfRule>
    <cfRule type="containsText" dxfId="83" priority="4" operator="containsText" text="Extremo">
      <formula>NOT(ISERROR(SEARCH("Extremo",AH4)))</formula>
    </cfRule>
    <cfRule type="containsText" dxfId="82" priority="5" operator="containsText" text="MUY ALTO">
      <formula>NOT(ISERROR(SEARCH("MUY ALTO",AH4)))</formula>
    </cfRule>
    <cfRule type="containsText" dxfId="81" priority="6" operator="containsText" text="ALTO">
      <formula>NOT(ISERROR(SEARCH("ALTO",AH4)))</formula>
    </cfRule>
    <cfRule type="containsText" dxfId="80" priority="7" operator="containsText" text="MEDIO">
      <formula>NOT(ISERROR(SEARCH("MEDIO",AH4)))</formula>
    </cfRule>
    <cfRule type="containsText" dxfId="79" priority="8" operator="containsText" text="BAJO">
      <formula>NOT(ISERROR(SEARCH("BAJO",AH4)))</formula>
    </cfRule>
  </conditionalFormatting>
  <conditionalFormatting sqref="AI4:AJ4 J4:J163 AI14 AI24 AI34 AI44 AJ54 AH54:AI163 AJ64 AJ74 AJ84 AJ94 AJ104 AJ114 AJ124 AJ134 AJ144 AJ154">
    <cfRule type="containsText" dxfId="78" priority="22" operator="containsText" text="ALTO">
      <formula>NOT(ISERROR(SEARCH("ALTO",J4)))</formula>
    </cfRule>
    <cfRule type="containsText" dxfId="77" priority="23" operator="containsText" text="MEDIO">
      <formula>NOT(ISERROR(SEARCH("MEDIO",J4)))</formula>
    </cfRule>
    <cfRule type="containsText" dxfId="76" priority="24" operator="containsText" text="BAJO">
      <formula>NOT(ISERROR(SEARCH("BAJO",J4)))</formula>
    </cfRule>
  </conditionalFormatting>
  <dataValidations count="16">
    <dataValidation type="list" allowBlank="1" showInputMessage="1" showErrorMessage="1" sqref="AJ134 AJ144 AJ154 AJ4 AJ54 AJ64 AJ74 AJ84 AJ94 AJ104 AJ114 AJ124 AI54:AI163" xr:uid="{00000000-0002-0000-0000-000000000000}">
      <formula1>"EVITAR,REDUCIR,COMPARTIR,ASUMIR"</formula1>
    </dataValidation>
    <dataValidation type="list" allowBlank="1" showInputMessage="1" showErrorMessage="1" sqref="H54:H163" xr:uid="{00000000-0002-0000-0000-000001000000}">
      <formula1>"5,10,20,40"</formula1>
    </dataValidation>
    <dataValidation type="list" allowBlank="1" showInputMessage="1" showErrorMessage="1" sqref="U54:V163" xr:uid="{00000000-0002-0000-0000-000002000000}">
      <formula1>"0,20"</formula1>
    </dataValidation>
    <dataValidation type="list" allowBlank="1" showInputMessage="1" showErrorMessage="1" sqref="W54:AD163" xr:uid="{00000000-0002-0000-0000-000003000000}">
      <formula1>"0,35"</formula1>
    </dataValidation>
    <dataValidation type="list" allowBlank="1" showInputMessage="1" showErrorMessage="1" sqref="D114 D124 D134 D154 D144 D54 D64 D74 D84 D94 D104" xr:uid="{00000000-0002-0000-0000-000004000000}">
      <formula1>"ESTRATÉGICO, IMAGEN, OPERATIVO, FINANCIERO, CUMPLIMIENTO LEGAL, PERSONAS, INFORMACIÓN, MEDIO AMBIENTAL"</formula1>
    </dataValidation>
    <dataValidation type="list" allowBlank="1" showInputMessage="1" showErrorMessage="1" sqref="G4:H53" xr:uid="{00000000-0002-0000-0000-000005000000}">
      <formula1>"1,2,3,4,5"</formula1>
    </dataValidation>
    <dataValidation type="list" allowBlank="1" showInputMessage="1" showErrorMessage="1" sqref="O4:O53" xr:uid="{00000000-0002-0000-0000-000006000000}">
      <formula1>"0,10,15"</formula1>
    </dataValidation>
    <dataValidation type="list" allowBlank="1" showInputMessage="1" showErrorMessage="1" sqref="R4:R53" xr:uid="{00000000-0002-0000-0000-000007000000}">
      <formula1>"10,5,0"</formula1>
    </dataValidation>
    <dataValidation type="list" allowBlank="1" showInputMessage="1" showErrorMessage="1" sqref="U4:V53" xr:uid="{00000000-0002-0000-0000-000008000000}">
      <formula1>"FUERTE,MODERADO,DÉBIL"</formula1>
    </dataValidation>
    <dataValidation type="list" allowBlank="1" showInputMessage="1" showErrorMessage="1" sqref="AA14 AA4 AA24 AA34 AA44" xr:uid="{00000000-0002-0000-0000-000009000000}">
      <formula1>"DIRECTAMENTE,INDIRECTAMENTE,NO DISMINUYE"</formula1>
    </dataValidation>
    <dataValidation type="list" allowBlank="1" showInputMessage="1" showErrorMessage="1" sqref="Z4 Z14 Z24 Z34 Z44" xr:uid="{00000000-0002-0000-0000-00000A000000}">
      <formula1>"DIRECTAMENTE,NO DISMINUYE"</formula1>
    </dataValidation>
    <dataValidation type="list" allowBlank="1" showInputMessage="1" showErrorMessage="1" sqref="O54:O163 P4:Q163 L4:N163" xr:uid="{00000000-0002-0000-0000-00000B000000}">
      <formula1>"0,15"</formula1>
    </dataValidation>
    <dataValidation type="list" allowBlank="1" showInputMessage="1" showErrorMessage="1" sqref="G54:G163" xr:uid="{00000000-0002-0000-0000-00000C000000}">
      <formula1>"1,2,3,4"</formula1>
    </dataValidation>
    <dataValidation type="list" allowBlank="1" showInputMessage="1" showErrorMessage="1" sqref="R54:T163" xr:uid="{00000000-0002-0000-0000-00000D000000}">
      <formula1>"15,10"</formula1>
    </dataValidation>
    <dataValidation type="list" allowBlank="1" showInputMessage="1" showErrorMessage="1" sqref="D4:D53" xr:uid="{00000000-0002-0000-0000-00000E000000}">
      <formula1>"ESTRATÉGICO, OPERATIVO,IMAGEN,FINANCIERO,CUMPLIMIENTO,CORRUPCIÓN,PERSONAS,SEGURIDA DIGITAL,FALLAS DE MERCADO,MEDIO AMBIENTE,LA/FT"</formula1>
    </dataValidation>
    <dataValidation type="list" allowBlank="1" showInputMessage="1" showErrorMessage="1" sqref="AI4 AI14 AI24 AI34 AI44" xr:uid="{00000000-0002-0000-0000-00000F000000}">
      <formula1>"EVITAR,REDUCIR,COMPARTIR,ACEPTAR"</formula1>
    </dataValidation>
  </dataValidations>
  <pageMargins left="0.75" right="0.75" top="1" bottom="1" header="0.5" footer="0.5"/>
  <pageSetup orientation="portrait" horizontalDpi="4294967292" verticalDpi="4294967292"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B4:K21"/>
  <sheetViews>
    <sheetView zoomScale="80" zoomScaleNormal="80" workbookViewId="0">
      <selection activeCell="I14" sqref="I14"/>
    </sheetView>
  </sheetViews>
  <sheetFormatPr baseColWidth="10" defaultRowHeight="15.75" x14ac:dyDescent="0.25"/>
  <cols>
    <col min="1" max="1" width="8.625" customWidth="1"/>
    <col min="4" max="4" width="14.125" customWidth="1"/>
    <col min="11" max="11" width="52.375" customWidth="1"/>
  </cols>
  <sheetData>
    <row r="4" spans="2:11" x14ac:dyDescent="0.25">
      <c r="B4" s="5">
        <v>1</v>
      </c>
      <c r="C4" s="5">
        <v>5</v>
      </c>
      <c r="D4" s="5" t="s">
        <v>22</v>
      </c>
      <c r="E4" s="5">
        <v>5</v>
      </c>
      <c r="F4" s="5" t="s">
        <v>7</v>
      </c>
      <c r="G4" s="5"/>
      <c r="H4" s="5"/>
      <c r="I4" s="5" t="s">
        <v>14</v>
      </c>
      <c r="K4" s="6"/>
    </row>
    <row r="5" spans="2:11" x14ac:dyDescent="0.25">
      <c r="B5" s="5">
        <v>2</v>
      </c>
      <c r="C5" s="5">
        <v>4</v>
      </c>
      <c r="D5" s="5" t="s">
        <v>23</v>
      </c>
      <c r="E5" s="5">
        <v>10</v>
      </c>
      <c r="F5" s="5" t="s">
        <v>19</v>
      </c>
      <c r="G5" s="5"/>
      <c r="H5" s="5"/>
      <c r="I5" s="5" t="s">
        <v>15</v>
      </c>
      <c r="K5" s="7"/>
    </row>
    <row r="6" spans="2:11" x14ac:dyDescent="0.25">
      <c r="B6" s="5">
        <v>3</v>
      </c>
      <c r="C6" s="5">
        <v>3</v>
      </c>
      <c r="D6" s="5" t="s">
        <v>20</v>
      </c>
      <c r="E6" s="5">
        <v>15</v>
      </c>
      <c r="F6" s="5" t="s">
        <v>19</v>
      </c>
      <c r="G6" s="5"/>
      <c r="H6" s="5"/>
      <c r="I6" s="5" t="s">
        <v>16</v>
      </c>
      <c r="K6" s="7"/>
    </row>
    <row r="7" spans="2:11" x14ac:dyDescent="0.25">
      <c r="B7" s="5">
        <v>4</v>
      </c>
      <c r="C7" s="5"/>
      <c r="D7" s="5"/>
      <c r="E7" s="5">
        <v>20</v>
      </c>
      <c r="F7" s="5" t="s">
        <v>19</v>
      </c>
      <c r="G7" s="5"/>
      <c r="H7" s="5"/>
      <c r="I7" s="5"/>
      <c r="K7" s="7"/>
    </row>
    <row r="8" spans="2:11" x14ac:dyDescent="0.25">
      <c r="B8" s="5">
        <v>5</v>
      </c>
      <c r="C8" s="5"/>
      <c r="D8" s="5"/>
      <c r="E8" s="5">
        <v>30</v>
      </c>
      <c r="F8" s="5" t="s">
        <v>18</v>
      </c>
      <c r="G8" s="5"/>
      <c r="H8" s="5"/>
      <c r="I8" s="5"/>
      <c r="K8" s="7"/>
    </row>
    <row r="9" spans="2:11" x14ac:dyDescent="0.25">
      <c r="B9" s="5"/>
      <c r="C9" s="5"/>
      <c r="D9" s="5"/>
      <c r="E9" s="5">
        <v>40</v>
      </c>
      <c r="F9" s="5" t="s">
        <v>18</v>
      </c>
      <c r="G9" s="5"/>
      <c r="H9" s="5"/>
      <c r="I9" s="5"/>
      <c r="K9" s="7"/>
    </row>
    <row r="10" spans="2:11" x14ac:dyDescent="0.25">
      <c r="B10" s="5"/>
      <c r="C10" s="5"/>
      <c r="D10" s="5"/>
      <c r="E10" s="5">
        <v>60</v>
      </c>
      <c r="F10" s="5" t="s">
        <v>18</v>
      </c>
      <c r="G10" s="5"/>
      <c r="H10" s="5"/>
      <c r="I10" s="5"/>
      <c r="K10" s="7"/>
    </row>
    <row r="11" spans="2:11" x14ac:dyDescent="0.25">
      <c r="B11" s="5"/>
      <c r="C11" s="5"/>
      <c r="D11" s="5"/>
      <c r="E11" s="5">
        <v>80</v>
      </c>
      <c r="F11" s="5" t="s">
        <v>17</v>
      </c>
      <c r="G11" s="5"/>
      <c r="H11" s="5"/>
      <c r="I11" s="5"/>
      <c r="K11" s="7"/>
    </row>
    <row r="12" spans="2:11" x14ac:dyDescent="0.25">
      <c r="B12" s="5"/>
      <c r="C12" s="5"/>
      <c r="D12" s="5"/>
      <c r="E12" s="5">
        <v>120</v>
      </c>
      <c r="F12" s="5" t="s">
        <v>17</v>
      </c>
      <c r="G12" s="5"/>
      <c r="H12" s="5"/>
      <c r="I12" s="5"/>
      <c r="K12" s="7"/>
    </row>
    <row r="13" spans="2:11" x14ac:dyDescent="0.25">
      <c r="B13" s="5"/>
      <c r="C13" s="5"/>
      <c r="D13" s="5"/>
      <c r="E13" s="5">
        <v>160</v>
      </c>
      <c r="F13" s="5" t="s">
        <v>17</v>
      </c>
      <c r="G13" s="5"/>
      <c r="H13" s="5"/>
      <c r="I13" s="5"/>
      <c r="K13" s="7"/>
    </row>
    <row r="14" spans="2:11" x14ac:dyDescent="0.25">
      <c r="B14" s="5"/>
      <c r="C14" s="5"/>
      <c r="D14" s="5"/>
      <c r="E14" s="5"/>
      <c r="F14" s="5"/>
      <c r="G14" s="5"/>
      <c r="H14" s="5"/>
      <c r="I14" s="5"/>
      <c r="K14" s="7"/>
    </row>
    <row r="15" spans="2:11" x14ac:dyDescent="0.25">
      <c r="K15" s="7"/>
    </row>
    <row r="16" spans="2:11" x14ac:dyDescent="0.25">
      <c r="K16" s="7"/>
    </row>
    <row r="17" spans="3:11" x14ac:dyDescent="0.25">
      <c r="C17" s="5">
        <v>5</v>
      </c>
      <c r="D17" s="5" t="s">
        <v>22</v>
      </c>
      <c r="K17" s="7"/>
    </row>
    <row r="18" spans="3:11" x14ac:dyDescent="0.25">
      <c r="C18" s="5">
        <v>4</v>
      </c>
      <c r="D18" s="5" t="s">
        <v>23</v>
      </c>
      <c r="K18" s="7"/>
    </row>
    <row r="19" spans="3:11" x14ac:dyDescent="0.25">
      <c r="C19" s="5">
        <v>3</v>
      </c>
      <c r="D19" s="5" t="s">
        <v>20</v>
      </c>
      <c r="K19" s="7"/>
    </row>
    <row r="20" spans="3:11" x14ac:dyDescent="0.25">
      <c r="C20" s="5">
        <v>2</v>
      </c>
      <c r="D20" s="5" t="s">
        <v>24</v>
      </c>
    </row>
    <row r="21" spans="3:11" x14ac:dyDescent="0.25">
      <c r="C21" s="5">
        <v>1</v>
      </c>
      <c r="D21" s="5" t="s">
        <v>25</v>
      </c>
    </row>
  </sheetData>
  <pageMargins left="0.75" right="0.75" top="1" bottom="1" header="0.5" footer="0.5"/>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Z36"/>
  <sheetViews>
    <sheetView workbookViewId="0">
      <selection activeCell="S5" sqref="S5"/>
    </sheetView>
  </sheetViews>
  <sheetFormatPr baseColWidth="10" defaultRowHeight="15.75" x14ac:dyDescent="0.25"/>
  <cols>
    <col min="2" max="2" width="9.375" bestFit="1" customWidth="1"/>
    <col min="3" max="7" width="6.5" customWidth="1"/>
    <col min="10" max="11" width="5.125" customWidth="1"/>
    <col min="18" max="18" width="22.5" customWidth="1"/>
    <col min="22" max="22" width="13.875" bestFit="1" customWidth="1"/>
    <col min="23" max="23" width="15.625" bestFit="1" customWidth="1"/>
    <col min="24" max="24" width="37" customWidth="1"/>
  </cols>
  <sheetData>
    <row r="3" spans="2:26" x14ac:dyDescent="0.25">
      <c r="B3" t="s">
        <v>55</v>
      </c>
      <c r="J3" t="s">
        <v>57</v>
      </c>
      <c r="K3" t="s">
        <v>58</v>
      </c>
      <c r="R3" t="s">
        <v>237</v>
      </c>
    </row>
    <row r="4" spans="2:26" ht="21.75" customHeight="1" x14ac:dyDescent="0.25">
      <c r="B4" s="33">
        <v>5</v>
      </c>
      <c r="C4" s="35">
        <f t="shared" ref="C4:G6" si="0">$B4*C$9</f>
        <v>5</v>
      </c>
      <c r="D4" s="35">
        <f t="shared" si="0"/>
        <v>10</v>
      </c>
      <c r="E4" s="34">
        <f>$B4*E$9</f>
        <v>15</v>
      </c>
      <c r="F4" s="34">
        <f t="shared" si="0"/>
        <v>20</v>
      </c>
      <c r="G4" s="34">
        <f t="shared" si="0"/>
        <v>25</v>
      </c>
      <c r="J4">
        <v>1</v>
      </c>
      <c r="K4">
        <v>1</v>
      </c>
      <c r="M4" t="str">
        <f>IF(J4=1,IF(K4=1,"bajo",IF(J4=1,IF(K4=2,"bajo", IF(J4=1,IF(K4=3,"moderado",IF(J4=1,IF(K4=4,"alto","extremo"))))))))</f>
        <v>bajo</v>
      </c>
      <c r="N4" t="e">
        <f>IF(J4=1,IF(K4=1,"bajo",IF(J4=1,IF(K4=2,"bajo", IF(J4=1,IF(K4=3,"moderado",IF(J4=1,IF(K4=4,"alto","extremo")))))))) o IF(J4=2,IF(K4=1,"bajo",IF(J4=2,IF(K4=2,"bajo", IF(J4=2,IF(K4=3,"moderado",IF(J4=2,IF(K4=4,"alto","extremo"))))))))</f>
        <v>#VALUE!</v>
      </c>
      <c r="R4" t="s">
        <v>238</v>
      </c>
    </row>
    <row r="5" spans="2:26" ht="21.75" customHeight="1" x14ac:dyDescent="0.25">
      <c r="B5" s="33">
        <v>4</v>
      </c>
      <c r="C5" s="37">
        <f t="shared" si="0"/>
        <v>4</v>
      </c>
      <c r="D5" s="35">
        <f t="shared" si="0"/>
        <v>8</v>
      </c>
      <c r="E5" s="35">
        <f t="shared" si="0"/>
        <v>12</v>
      </c>
      <c r="F5" s="34">
        <f t="shared" si="0"/>
        <v>16</v>
      </c>
      <c r="G5" s="34">
        <f t="shared" si="0"/>
        <v>20</v>
      </c>
      <c r="J5">
        <v>1</v>
      </c>
      <c r="K5">
        <v>2</v>
      </c>
      <c r="M5" t="str">
        <f>IF(J5=1,IF(K5=1,"bajo",IF(J5=1,IF(K5=2,"bajo", IF(J5=1,IF(K5=3,"moderado",IF(J5=1,IF(K5=4,"alto","extremo"))))))))</f>
        <v>bajo</v>
      </c>
      <c r="R5" t="s">
        <v>239</v>
      </c>
    </row>
    <row r="6" spans="2:26" ht="21.75" customHeight="1" x14ac:dyDescent="0.25">
      <c r="B6" s="33">
        <v>3</v>
      </c>
      <c r="C6" s="36">
        <f t="shared" si="0"/>
        <v>3</v>
      </c>
      <c r="D6" s="37">
        <f t="shared" si="0"/>
        <v>6</v>
      </c>
      <c r="E6" s="35">
        <f t="shared" si="0"/>
        <v>9</v>
      </c>
      <c r="F6" s="34">
        <f t="shared" si="0"/>
        <v>12</v>
      </c>
      <c r="G6" s="34">
        <f t="shared" si="0"/>
        <v>15</v>
      </c>
      <c r="J6">
        <v>1</v>
      </c>
      <c r="K6">
        <v>3</v>
      </c>
      <c r="M6" t="str">
        <f>IF(J6=1,IF(K6=1,"bajo",IF(J6=1,IF(K6=2,"bajo", IF(J6=1,IF(K6=3,"moderado",IF(J6=1,IF(K6=4,"alto","extremo"))))))))</f>
        <v>moderado</v>
      </c>
    </row>
    <row r="7" spans="2:26" ht="21.75" customHeight="1" x14ac:dyDescent="0.25">
      <c r="B7" s="33">
        <v>2</v>
      </c>
      <c r="C7" s="36">
        <f t="shared" ref="C7:G8" si="1">$B7*C$9</f>
        <v>2</v>
      </c>
      <c r="D7" s="36">
        <f t="shared" si="1"/>
        <v>4</v>
      </c>
      <c r="E7" s="37">
        <f t="shared" si="1"/>
        <v>6</v>
      </c>
      <c r="F7" s="35">
        <f t="shared" si="1"/>
        <v>8</v>
      </c>
      <c r="G7" s="34">
        <f t="shared" si="1"/>
        <v>10</v>
      </c>
      <c r="J7">
        <v>1</v>
      </c>
      <c r="K7">
        <v>4</v>
      </c>
      <c r="M7" t="str">
        <f>IF(J7=1,IF(K7=1,"bajo",IF(J7=1,IF(K7=2,"bajo", IF(J7=1,IF(K7=3,"moderado",IF(J7=1,IF(K7=4,"alto","extremo"))))))))</f>
        <v>alto</v>
      </c>
    </row>
    <row r="8" spans="2:26" ht="21.75" customHeight="1" x14ac:dyDescent="0.25">
      <c r="B8" s="33">
        <v>1</v>
      </c>
      <c r="C8" s="36">
        <f t="shared" si="1"/>
        <v>1</v>
      </c>
      <c r="D8" s="36">
        <f t="shared" si="1"/>
        <v>2</v>
      </c>
      <c r="E8" s="37">
        <f t="shared" si="1"/>
        <v>3</v>
      </c>
      <c r="F8" s="35">
        <f t="shared" si="1"/>
        <v>4</v>
      </c>
      <c r="G8" s="34">
        <f t="shared" si="1"/>
        <v>5</v>
      </c>
      <c r="J8">
        <v>1</v>
      </c>
      <c r="K8">
        <v>5</v>
      </c>
      <c r="M8" t="str">
        <f>IF(J8=1,IF(K8=1,"bajo",IF(J8=1,IF(K8=2,"bajo", IF(J8=1,IF(K8=3,"moderado",IF(J8=1,IF(K8=4,"alto","extremo"))))))))</f>
        <v>extremo</v>
      </c>
    </row>
    <row r="9" spans="2:26" x14ac:dyDescent="0.25">
      <c r="C9" s="33">
        <v>1</v>
      </c>
      <c r="D9" s="33">
        <v>2</v>
      </c>
      <c r="E9" s="33">
        <v>3</v>
      </c>
      <c r="F9" s="33">
        <v>4</v>
      </c>
      <c r="G9" s="33">
        <v>5</v>
      </c>
      <c r="H9" t="s">
        <v>56</v>
      </c>
    </row>
    <row r="11" spans="2:26" x14ac:dyDescent="0.25">
      <c r="U11" t="s">
        <v>48</v>
      </c>
      <c r="V11" t="s">
        <v>52</v>
      </c>
      <c r="W11" t="s">
        <v>52</v>
      </c>
      <c r="X11" t="s">
        <v>72</v>
      </c>
      <c r="Y11">
        <v>0</v>
      </c>
      <c r="Z11">
        <v>0</v>
      </c>
    </row>
    <row r="12" spans="2:26" x14ac:dyDescent="0.25">
      <c r="B12" t="s">
        <v>55</v>
      </c>
      <c r="J12">
        <v>1</v>
      </c>
      <c r="K12">
        <v>1</v>
      </c>
      <c r="L12" t="str">
        <f>CONCATENATE(J12,K12)</f>
        <v>11</v>
      </c>
      <c r="M12" t="s">
        <v>12</v>
      </c>
      <c r="P12" t="s">
        <v>45</v>
      </c>
      <c r="Q12" t="s">
        <v>45</v>
      </c>
      <c r="R12" t="s">
        <v>61</v>
      </c>
      <c r="S12">
        <v>100</v>
      </c>
      <c r="U12" t="s">
        <v>45</v>
      </c>
      <c r="V12" t="s">
        <v>70</v>
      </c>
      <c r="W12" t="s">
        <v>70</v>
      </c>
      <c r="X12" t="s">
        <v>73</v>
      </c>
      <c r="Y12">
        <v>2</v>
      </c>
      <c r="Z12">
        <v>2</v>
      </c>
    </row>
    <row r="13" spans="2:26" x14ac:dyDescent="0.25">
      <c r="B13" s="33">
        <v>5</v>
      </c>
      <c r="C13" s="35" t="str">
        <f>CONCATENATE($B13,C$9)</f>
        <v>51</v>
      </c>
      <c r="D13" s="35" t="str">
        <f t="shared" ref="C13:G16" si="2">CONCATENATE($B13,D$9)</f>
        <v>52</v>
      </c>
      <c r="E13" s="34" t="str">
        <f>CONCATENATE($B13,E$9)</f>
        <v>53</v>
      </c>
      <c r="F13" s="34" t="str">
        <f t="shared" si="2"/>
        <v>54</v>
      </c>
      <c r="G13" s="34" t="str">
        <f>CONCATENATE($B13,G$9)</f>
        <v>55</v>
      </c>
      <c r="J13">
        <v>1</v>
      </c>
      <c r="K13">
        <v>2</v>
      </c>
      <c r="L13" t="str">
        <f t="shared" ref="L13:L36" si="3">CONCATENATE(J13,K13)</f>
        <v>12</v>
      </c>
      <c r="M13" t="s">
        <v>12</v>
      </c>
      <c r="P13" t="s">
        <v>45</v>
      </c>
      <c r="Q13" t="s">
        <v>20</v>
      </c>
      <c r="R13" t="s">
        <v>62</v>
      </c>
      <c r="S13">
        <v>50</v>
      </c>
      <c r="U13" t="s">
        <v>45</v>
      </c>
      <c r="V13" t="s">
        <v>70</v>
      </c>
      <c r="W13" t="s">
        <v>71</v>
      </c>
      <c r="X13" t="s">
        <v>74</v>
      </c>
      <c r="Y13">
        <v>2</v>
      </c>
      <c r="Z13">
        <v>1</v>
      </c>
    </row>
    <row r="14" spans="2:26" x14ac:dyDescent="0.25">
      <c r="B14" s="33">
        <v>4</v>
      </c>
      <c r="C14" s="37" t="str">
        <f t="shared" si="2"/>
        <v>41</v>
      </c>
      <c r="D14" s="35" t="str">
        <f t="shared" si="2"/>
        <v>42</v>
      </c>
      <c r="E14" s="35" t="str">
        <f t="shared" si="2"/>
        <v>43</v>
      </c>
      <c r="F14" s="34" t="str">
        <f t="shared" si="2"/>
        <v>44</v>
      </c>
      <c r="G14" s="34" t="str">
        <f t="shared" si="2"/>
        <v>45</v>
      </c>
      <c r="J14">
        <v>1</v>
      </c>
      <c r="K14">
        <v>3</v>
      </c>
      <c r="L14" t="str">
        <f>CONCATENATE(J14,K14)</f>
        <v>13</v>
      </c>
      <c r="M14" t="s">
        <v>59</v>
      </c>
      <c r="P14" t="s">
        <v>45</v>
      </c>
      <c r="Q14" t="s">
        <v>48</v>
      </c>
      <c r="R14" t="s">
        <v>63</v>
      </c>
      <c r="S14">
        <v>0</v>
      </c>
      <c r="U14" t="s">
        <v>45</v>
      </c>
      <c r="V14" t="s">
        <v>70</v>
      </c>
      <c r="W14" t="s">
        <v>52</v>
      </c>
      <c r="X14" t="s">
        <v>75</v>
      </c>
      <c r="Y14">
        <v>2</v>
      </c>
      <c r="Z14">
        <v>0</v>
      </c>
    </row>
    <row r="15" spans="2:26" x14ac:dyDescent="0.25">
      <c r="B15" s="33">
        <v>3</v>
      </c>
      <c r="C15" s="36" t="str">
        <f t="shared" si="2"/>
        <v>31</v>
      </c>
      <c r="D15" s="37" t="str">
        <f>CONCATENATE($B15,D$9)</f>
        <v>32</v>
      </c>
      <c r="E15" s="35" t="str">
        <f t="shared" si="2"/>
        <v>33</v>
      </c>
      <c r="F15" s="34" t="str">
        <f t="shared" si="2"/>
        <v>34</v>
      </c>
      <c r="G15" s="34" t="str">
        <f t="shared" si="2"/>
        <v>35</v>
      </c>
      <c r="J15">
        <v>1</v>
      </c>
      <c r="K15">
        <v>4</v>
      </c>
      <c r="L15" t="str">
        <f>CONCATENATE(J15,K15)</f>
        <v>14</v>
      </c>
      <c r="M15" t="s">
        <v>11</v>
      </c>
      <c r="P15" t="s">
        <v>20</v>
      </c>
      <c r="Q15" t="s">
        <v>45</v>
      </c>
      <c r="R15" t="s">
        <v>64</v>
      </c>
      <c r="S15">
        <v>50</v>
      </c>
      <c r="U15" t="s">
        <v>45</v>
      </c>
      <c r="V15" t="s">
        <v>52</v>
      </c>
      <c r="W15" t="s">
        <v>70</v>
      </c>
      <c r="X15" t="s">
        <v>76</v>
      </c>
      <c r="Y15">
        <v>0</v>
      </c>
      <c r="Z15">
        <v>2</v>
      </c>
    </row>
    <row r="16" spans="2:26" x14ac:dyDescent="0.25">
      <c r="B16" s="33">
        <v>2</v>
      </c>
      <c r="C16" s="36" t="str">
        <f t="shared" si="2"/>
        <v>21</v>
      </c>
      <c r="D16" s="36" t="str">
        <f t="shared" si="2"/>
        <v>22</v>
      </c>
      <c r="E16" s="37" t="str">
        <f t="shared" si="2"/>
        <v>23</v>
      </c>
      <c r="F16" s="35" t="str">
        <f t="shared" si="2"/>
        <v>24</v>
      </c>
      <c r="G16" s="34" t="str">
        <f t="shared" si="2"/>
        <v>25</v>
      </c>
      <c r="J16">
        <v>1</v>
      </c>
      <c r="K16">
        <v>5</v>
      </c>
      <c r="L16" t="str">
        <f>CONCATENATE(J16,K16)</f>
        <v>15</v>
      </c>
      <c r="M16" t="s">
        <v>60</v>
      </c>
      <c r="P16" t="s">
        <v>20</v>
      </c>
      <c r="Q16" t="s">
        <v>20</v>
      </c>
      <c r="R16" t="s">
        <v>65</v>
      </c>
      <c r="S16">
        <v>50</v>
      </c>
      <c r="U16" t="s">
        <v>20</v>
      </c>
      <c r="V16" t="s">
        <v>70</v>
      </c>
      <c r="W16" t="s">
        <v>70</v>
      </c>
      <c r="X16" t="s">
        <v>77</v>
      </c>
      <c r="Y16">
        <v>1</v>
      </c>
      <c r="Z16">
        <v>1</v>
      </c>
    </row>
    <row r="17" spans="2:26" x14ac:dyDescent="0.25">
      <c r="B17" s="33">
        <v>1</v>
      </c>
      <c r="C17" s="36" t="str">
        <f>CONCATENATE($B17,C$9)</f>
        <v>11</v>
      </c>
      <c r="D17" s="36" t="str">
        <f>CONCATENATE($B17,D$9)</f>
        <v>12</v>
      </c>
      <c r="E17" s="37" t="str">
        <f>CONCATENATE($B17,E$9)</f>
        <v>13</v>
      </c>
      <c r="F17" s="35" t="str">
        <f>CONCATENATE($B17,F$9)</f>
        <v>14</v>
      </c>
      <c r="G17" s="34" t="str">
        <f>CONCATENATE($B17,G$9)</f>
        <v>15</v>
      </c>
      <c r="J17">
        <v>2</v>
      </c>
      <c r="K17">
        <v>1</v>
      </c>
      <c r="L17" t="str">
        <f t="shared" si="3"/>
        <v>21</v>
      </c>
      <c r="M17" t="s">
        <v>12</v>
      </c>
      <c r="P17" t="s">
        <v>20</v>
      </c>
      <c r="Q17" t="s">
        <v>48</v>
      </c>
      <c r="R17" t="s">
        <v>66</v>
      </c>
      <c r="S17">
        <v>0</v>
      </c>
      <c r="U17" t="s">
        <v>20</v>
      </c>
      <c r="V17" t="s">
        <v>70</v>
      </c>
      <c r="W17" t="s">
        <v>71</v>
      </c>
      <c r="X17" t="s">
        <v>78</v>
      </c>
      <c r="Y17">
        <v>1</v>
      </c>
      <c r="Z17">
        <v>0</v>
      </c>
    </row>
    <row r="18" spans="2:26" x14ac:dyDescent="0.25">
      <c r="C18" s="33">
        <v>1</v>
      </c>
      <c r="D18" s="33">
        <v>2</v>
      </c>
      <c r="E18" s="33">
        <v>3</v>
      </c>
      <c r="F18" s="33">
        <v>4</v>
      </c>
      <c r="G18" s="33">
        <v>5</v>
      </c>
      <c r="H18" t="s">
        <v>56</v>
      </c>
      <c r="J18">
        <v>2</v>
      </c>
      <c r="K18">
        <v>2</v>
      </c>
      <c r="L18" t="str">
        <f t="shared" si="3"/>
        <v>22</v>
      </c>
      <c r="M18" t="s">
        <v>12</v>
      </c>
      <c r="P18" t="s">
        <v>48</v>
      </c>
      <c r="Q18" t="s">
        <v>45</v>
      </c>
      <c r="R18" t="s">
        <v>67</v>
      </c>
      <c r="S18">
        <v>0</v>
      </c>
      <c r="U18" t="s">
        <v>20</v>
      </c>
      <c r="V18" t="s">
        <v>70</v>
      </c>
      <c r="W18" t="s">
        <v>52</v>
      </c>
      <c r="X18" t="s">
        <v>79</v>
      </c>
      <c r="Y18">
        <v>1</v>
      </c>
      <c r="Z18">
        <v>0</v>
      </c>
    </row>
    <row r="19" spans="2:26" x14ac:dyDescent="0.25">
      <c r="J19">
        <v>2</v>
      </c>
      <c r="K19">
        <v>3</v>
      </c>
      <c r="L19" t="str">
        <f t="shared" si="3"/>
        <v>23</v>
      </c>
      <c r="M19" t="s">
        <v>59</v>
      </c>
      <c r="P19" t="s">
        <v>48</v>
      </c>
      <c r="Q19" t="s">
        <v>20</v>
      </c>
      <c r="R19" t="s">
        <v>68</v>
      </c>
      <c r="S19">
        <v>0</v>
      </c>
      <c r="U19" t="s">
        <v>20</v>
      </c>
      <c r="V19" t="s">
        <v>52</v>
      </c>
      <c r="W19" t="s">
        <v>70</v>
      </c>
      <c r="X19" t="s">
        <v>80</v>
      </c>
      <c r="Y19">
        <v>0</v>
      </c>
      <c r="Z19">
        <v>1</v>
      </c>
    </row>
    <row r="20" spans="2:26" x14ac:dyDescent="0.25">
      <c r="J20">
        <v>2</v>
      </c>
      <c r="K20">
        <v>4</v>
      </c>
      <c r="L20" t="str">
        <f t="shared" si="3"/>
        <v>24</v>
      </c>
      <c r="M20" t="s">
        <v>11</v>
      </c>
      <c r="P20" t="s">
        <v>48</v>
      </c>
      <c r="Q20" t="s">
        <v>48</v>
      </c>
      <c r="R20" t="s">
        <v>69</v>
      </c>
      <c r="S20">
        <v>0</v>
      </c>
    </row>
    <row r="21" spans="2:26" x14ac:dyDescent="0.25">
      <c r="J21">
        <v>2</v>
      </c>
      <c r="K21">
        <v>5</v>
      </c>
      <c r="L21" t="str">
        <f t="shared" si="3"/>
        <v>25</v>
      </c>
      <c r="M21" t="s">
        <v>60</v>
      </c>
    </row>
    <row r="22" spans="2:26" x14ac:dyDescent="0.25">
      <c r="J22">
        <v>3</v>
      </c>
      <c r="K22">
        <v>1</v>
      </c>
      <c r="L22" t="str">
        <f t="shared" si="3"/>
        <v>31</v>
      </c>
      <c r="M22" t="s">
        <v>12</v>
      </c>
    </row>
    <row r="23" spans="2:26" x14ac:dyDescent="0.25">
      <c r="J23">
        <v>3</v>
      </c>
      <c r="K23">
        <v>2</v>
      </c>
      <c r="L23" t="str">
        <f t="shared" si="3"/>
        <v>32</v>
      </c>
      <c r="M23" t="s">
        <v>59</v>
      </c>
    </row>
    <row r="24" spans="2:26" x14ac:dyDescent="0.25">
      <c r="J24">
        <v>3</v>
      </c>
      <c r="K24">
        <v>3</v>
      </c>
      <c r="L24" t="str">
        <f t="shared" si="3"/>
        <v>33</v>
      </c>
      <c r="M24" t="s">
        <v>11</v>
      </c>
    </row>
    <row r="25" spans="2:26" x14ac:dyDescent="0.25">
      <c r="J25">
        <v>3</v>
      </c>
      <c r="K25">
        <v>4</v>
      </c>
      <c r="L25" t="str">
        <f t="shared" si="3"/>
        <v>34</v>
      </c>
      <c r="M25" t="s">
        <v>60</v>
      </c>
    </row>
    <row r="26" spans="2:26" x14ac:dyDescent="0.25">
      <c r="J26">
        <v>3</v>
      </c>
      <c r="K26">
        <v>5</v>
      </c>
      <c r="L26" t="str">
        <f t="shared" si="3"/>
        <v>35</v>
      </c>
      <c r="M26" t="s">
        <v>60</v>
      </c>
    </row>
    <row r="27" spans="2:26" x14ac:dyDescent="0.25">
      <c r="J27">
        <v>4</v>
      </c>
      <c r="K27">
        <v>1</v>
      </c>
      <c r="L27" t="str">
        <f t="shared" si="3"/>
        <v>41</v>
      </c>
      <c r="M27" t="s">
        <v>59</v>
      </c>
    </row>
    <row r="28" spans="2:26" x14ac:dyDescent="0.25">
      <c r="J28">
        <v>4</v>
      </c>
      <c r="K28">
        <v>2</v>
      </c>
      <c r="L28" t="str">
        <f t="shared" si="3"/>
        <v>42</v>
      </c>
      <c r="M28" t="s">
        <v>11</v>
      </c>
    </row>
    <row r="29" spans="2:26" x14ac:dyDescent="0.25">
      <c r="J29">
        <v>4</v>
      </c>
      <c r="K29">
        <v>3</v>
      </c>
      <c r="L29" t="str">
        <f t="shared" si="3"/>
        <v>43</v>
      </c>
      <c r="M29" t="s">
        <v>11</v>
      </c>
    </row>
    <row r="30" spans="2:26" x14ac:dyDescent="0.25">
      <c r="J30">
        <v>4</v>
      </c>
      <c r="K30">
        <v>4</v>
      </c>
      <c r="L30" t="str">
        <f t="shared" si="3"/>
        <v>44</v>
      </c>
      <c r="M30" t="s">
        <v>60</v>
      </c>
    </row>
    <row r="31" spans="2:26" x14ac:dyDescent="0.25">
      <c r="J31">
        <v>4</v>
      </c>
      <c r="K31">
        <v>5</v>
      </c>
      <c r="L31" t="str">
        <f t="shared" si="3"/>
        <v>45</v>
      </c>
      <c r="M31" t="s">
        <v>60</v>
      </c>
    </row>
    <row r="32" spans="2:26" x14ac:dyDescent="0.25">
      <c r="J32">
        <v>5</v>
      </c>
      <c r="K32">
        <v>1</v>
      </c>
      <c r="L32" t="str">
        <f t="shared" si="3"/>
        <v>51</v>
      </c>
      <c r="M32" t="s">
        <v>11</v>
      </c>
    </row>
    <row r="33" spans="10:13" x14ac:dyDescent="0.25">
      <c r="J33">
        <v>5</v>
      </c>
      <c r="K33">
        <v>2</v>
      </c>
      <c r="L33" t="str">
        <f t="shared" si="3"/>
        <v>52</v>
      </c>
      <c r="M33" t="s">
        <v>11</v>
      </c>
    </row>
    <row r="34" spans="10:13" x14ac:dyDescent="0.25">
      <c r="J34">
        <v>5</v>
      </c>
      <c r="K34">
        <v>3</v>
      </c>
      <c r="L34" t="str">
        <f t="shared" si="3"/>
        <v>53</v>
      </c>
      <c r="M34" t="s">
        <v>60</v>
      </c>
    </row>
    <row r="35" spans="10:13" x14ac:dyDescent="0.25">
      <c r="J35">
        <v>5</v>
      </c>
      <c r="K35">
        <v>4</v>
      </c>
      <c r="L35" t="str">
        <f t="shared" si="3"/>
        <v>54</v>
      </c>
      <c r="M35" t="s">
        <v>60</v>
      </c>
    </row>
    <row r="36" spans="10:13" x14ac:dyDescent="0.25">
      <c r="J36">
        <v>5</v>
      </c>
      <c r="K36">
        <v>5</v>
      </c>
      <c r="L36" t="str">
        <f t="shared" si="3"/>
        <v>55</v>
      </c>
      <c r="M36" t="s">
        <v>60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sheetPr>
  <dimension ref="A1:AK49"/>
  <sheetViews>
    <sheetView showGridLines="0" zoomScale="30" zoomScaleNormal="30" zoomScaleSheetLayoutView="40" workbookViewId="0">
      <selection activeCell="K43" sqref="K43"/>
    </sheetView>
  </sheetViews>
  <sheetFormatPr baseColWidth="10" defaultColWidth="10.875" defaultRowHeight="36" x14ac:dyDescent="0.55000000000000004"/>
  <cols>
    <col min="1" max="1" width="13.625" style="2" customWidth="1"/>
    <col min="2" max="2" width="10.875" style="3" customWidth="1"/>
    <col min="3" max="3" width="48" style="2" customWidth="1"/>
    <col min="4" max="4" width="20.375" style="2" customWidth="1"/>
    <col min="5" max="5" width="104.375" style="2" customWidth="1"/>
    <col min="6" max="6" width="79.375" style="2" customWidth="1"/>
    <col min="7" max="7" width="17.125" style="8" customWidth="1"/>
    <col min="8" max="8" width="13.5" style="8" customWidth="1"/>
    <col min="9" max="9" width="36" style="4" hidden="1" customWidth="1"/>
    <col min="10" max="10" width="13.625" style="4" customWidth="1"/>
    <col min="11" max="11" width="136.75" style="68" customWidth="1"/>
    <col min="12" max="16" width="18" style="2" customWidth="1"/>
    <col min="17" max="17" width="26" style="2" customWidth="1"/>
    <col min="18" max="18" width="19.25" style="2" customWidth="1"/>
    <col min="19" max="19" width="18" style="2" customWidth="1"/>
    <col min="20" max="20" width="0.25" style="2" customWidth="1"/>
    <col min="21" max="21" width="18" style="2" customWidth="1"/>
    <col min="22" max="22" width="22.125" style="2" customWidth="1"/>
    <col min="23" max="24" width="18" style="2" customWidth="1"/>
    <col min="25" max="30" width="18.375" style="2" customWidth="1"/>
    <col min="31" max="32" width="13.5" style="2" customWidth="1"/>
    <col min="33" max="33" width="0.375" style="2" customWidth="1"/>
    <col min="34" max="34" width="17" style="2" customWidth="1"/>
    <col min="35" max="35" width="26.375" style="2" customWidth="1"/>
    <col min="36" max="16384" width="10.875" style="2"/>
  </cols>
  <sheetData>
    <row r="1" spans="1:37" ht="59.25" customHeight="1" x14ac:dyDescent="0.2">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AG1" s="174"/>
      <c r="AH1" s="174"/>
      <c r="AI1" s="174"/>
    </row>
    <row r="2" spans="1:37" ht="80.25" customHeight="1" x14ac:dyDescent="0.2">
      <c r="A2" s="175" t="s">
        <v>151</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c r="AI2" s="176"/>
    </row>
    <row r="3" spans="1:37" s="1" customFormat="1" ht="39" customHeight="1" x14ac:dyDescent="0.2">
      <c r="A3" s="141" t="s">
        <v>0</v>
      </c>
      <c r="B3" s="141" t="s">
        <v>26</v>
      </c>
      <c r="C3" s="181" t="s">
        <v>4</v>
      </c>
      <c r="D3" s="181"/>
      <c r="E3" s="181"/>
      <c r="F3" s="181"/>
      <c r="G3" s="182" t="s">
        <v>9</v>
      </c>
      <c r="H3" s="183"/>
      <c r="I3" s="183"/>
      <c r="J3" s="184"/>
      <c r="K3" s="185" t="s">
        <v>51</v>
      </c>
      <c r="L3" s="177" t="s">
        <v>29</v>
      </c>
      <c r="M3" s="177"/>
      <c r="N3" s="177"/>
      <c r="O3" s="177"/>
      <c r="P3" s="177"/>
      <c r="Q3" s="177"/>
      <c r="R3" s="177"/>
      <c r="S3" s="177"/>
      <c r="T3" s="177"/>
      <c r="U3" s="177"/>
      <c r="V3" s="64" t="s">
        <v>30</v>
      </c>
      <c r="W3" s="130" t="s">
        <v>37</v>
      </c>
      <c r="X3" s="131"/>
      <c r="Y3" s="131"/>
      <c r="Z3" s="131"/>
      <c r="AA3" s="131"/>
      <c r="AB3" s="131"/>
      <c r="AC3" s="131"/>
      <c r="AD3" s="131"/>
      <c r="AE3" s="178" t="s">
        <v>10</v>
      </c>
      <c r="AF3" s="179"/>
      <c r="AG3" s="65"/>
      <c r="AH3" s="180" t="s">
        <v>8</v>
      </c>
      <c r="AI3" s="66"/>
    </row>
    <row r="4" spans="1:37" s="1" customFormat="1" ht="82.5" customHeight="1" x14ac:dyDescent="0.2">
      <c r="A4" s="141"/>
      <c r="B4" s="141"/>
      <c r="C4" s="31" t="s">
        <v>27</v>
      </c>
      <c r="D4" s="31" t="s">
        <v>2</v>
      </c>
      <c r="E4" s="31" t="s">
        <v>1</v>
      </c>
      <c r="F4" s="31" t="s">
        <v>3</v>
      </c>
      <c r="G4" s="52" t="s">
        <v>53</v>
      </c>
      <c r="H4" s="52" t="s">
        <v>54</v>
      </c>
      <c r="I4" s="32" t="s">
        <v>5</v>
      </c>
      <c r="J4" s="32" t="s">
        <v>6</v>
      </c>
      <c r="K4" s="185"/>
      <c r="L4" s="39" t="s">
        <v>82</v>
      </c>
      <c r="M4" s="39" t="s">
        <v>83</v>
      </c>
      <c r="N4" s="40" t="s">
        <v>28</v>
      </c>
      <c r="O4" s="40" t="s">
        <v>44</v>
      </c>
      <c r="P4" s="39" t="s">
        <v>47</v>
      </c>
      <c r="Q4" s="39" t="s">
        <v>84</v>
      </c>
      <c r="R4" s="25" t="s">
        <v>31</v>
      </c>
      <c r="S4" s="25" t="s">
        <v>46</v>
      </c>
      <c r="T4" s="22" t="s">
        <v>32</v>
      </c>
      <c r="U4" s="22" t="s">
        <v>43</v>
      </c>
      <c r="V4" s="28" t="s">
        <v>88</v>
      </c>
      <c r="W4" s="23" t="s">
        <v>33</v>
      </c>
      <c r="X4" s="23" t="s">
        <v>34</v>
      </c>
      <c r="Y4" s="24" t="s">
        <v>49</v>
      </c>
      <c r="Z4" s="23" t="s">
        <v>85</v>
      </c>
      <c r="AA4" s="23" t="s">
        <v>86</v>
      </c>
      <c r="AB4" s="23"/>
      <c r="AC4" s="23" t="s">
        <v>35</v>
      </c>
      <c r="AD4" s="23" t="s">
        <v>36</v>
      </c>
      <c r="AE4" s="52" t="s">
        <v>53</v>
      </c>
      <c r="AF4" s="52" t="s">
        <v>54</v>
      </c>
      <c r="AG4" s="53"/>
      <c r="AH4" s="135"/>
      <c r="AI4" s="55" t="s">
        <v>13</v>
      </c>
    </row>
    <row r="5" spans="1:37" ht="172.5" x14ac:dyDescent="0.2">
      <c r="A5" s="186"/>
      <c r="B5" s="189">
        <v>1</v>
      </c>
      <c r="C5" s="190" t="s">
        <v>137</v>
      </c>
      <c r="D5" s="191" t="s">
        <v>21</v>
      </c>
      <c r="E5" s="195" t="s">
        <v>119</v>
      </c>
      <c r="F5" s="69" t="s">
        <v>90</v>
      </c>
      <c r="G5" s="192">
        <v>3</v>
      </c>
      <c r="H5" s="192">
        <v>3</v>
      </c>
      <c r="I5" s="199" t="str">
        <f>CONCATENATE(G5,H5)</f>
        <v>33</v>
      </c>
      <c r="J5" s="199" t="str">
        <f>VLOOKUP(I5,REFERENCIAS!$L$12:$M$36,2,FALSE)</f>
        <v>Alto</v>
      </c>
      <c r="K5" s="57" t="s">
        <v>121</v>
      </c>
      <c r="L5" s="60">
        <v>15</v>
      </c>
      <c r="M5" s="61">
        <v>15</v>
      </c>
      <c r="N5" s="61">
        <v>15</v>
      </c>
      <c r="O5" s="60">
        <v>15</v>
      </c>
      <c r="P5" s="61">
        <v>15</v>
      </c>
      <c r="Q5" s="60">
        <v>15</v>
      </c>
      <c r="R5" s="60">
        <v>10</v>
      </c>
      <c r="S5" s="60">
        <f>SUM(L5:R5)</f>
        <v>100</v>
      </c>
      <c r="T5" s="61" t="str">
        <f>CONCATENATE(U5,V5)</f>
        <v>FUERTEFUERTE</v>
      </c>
      <c r="U5" s="60" t="str">
        <f>IF(S5&lt;86,"DÉBIL",IF(S5&lt;96,"MODERADO","FUERTE"))</f>
        <v>FUERTE</v>
      </c>
      <c r="V5" s="60" t="s">
        <v>45</v>
      </c>
      <c r="W5" s="61">
        <f>VLOOKUP(T5,REFERENCIAS!$R$12:$S$20,2,FALSE)</f>
        <v>100</v>
      </c>
      <c r="X5" s="61" t="str">
        <f t="shared" ref="X5:X45" si="0">IF(W5=100,"NO","SI")</f>
        <v>NO</v>
      </c>
      <c r="Y5" s="200" t="str">
        <f>IF(AVERAGE(W5:W10)&lt;50,"DÉBIL",IF(AVERAGE(W5:W10)&lt;100,"MODERADO","FUERTE"))</f>
        <v>MODERADO</v>
      </c>
      <c r="Z5" s="202" t="s">
        <v>70</v>
      </c>
      <c r="AA5" s="202" t="s">
        <v>71</v>
      </c>
      <c r="AB5" s="202" t="str">
        <f>CONCATENATE(Y5,Z5,AA5)</f>
        <v>MODERADODIRECTAMENTEINDIRECTAMENTE</v>
      </c>
      <c r="AC5" s="202">
        <f>VLOOKUP(AB5,REFERENCIAS!$X$11:$Z$19,2,FALSE)</f>
        <v>1</v>
      </c>
      <c r="AD5" s="202">
        <f>VLOOKUP(AB5,REFERENCIAS!$X$11:$Z$19,3,FALSE)</f>
        <v>0</v>
      </c>
      <c r="AE5" s="204">
        <f>IF(G5-AC5&lt;1,1,G5-AC5)</f>
        <v>2</v>
      </c>
      <c r="AF5" s="204">
        <f>IF(H5-AD5&lt;1,1,H5-AD5)</f>
        <v>3</v>
      </c>
      <c r="AG5" s="204" t="str">
        <f>CONCATENATE(AE5,AF5)</f>
        <v>23</v>
      </c>
      <c r="AH5" s="206" t="str">
        <f>VLOOKUP(AG5,REFERENCIAS!$L$12:$M$36,2,FALSE)</f>
        <v>Moderado</v>
      </c>
      <c r="AI5" s="197" t="s">
        <v>133</v>
      </c>
      <c r="AJ5" s="79"/>
      <c r="AK5" s="79"/>
    </row>
    <row r="6" spans="1:37" ht="138" x14ac:dyDescent="0.2">
      <c r="A6" s="187"/>
      <c r="B6" s="189"/>
      <c r="C6" s="190"/>
      <c r="D6" s="191"/>
      <c r="E6" s="195"/>
      <c r="F6" s="69" t="s">
        <v>92</v>
      </c>
      <c r="G6" s="192"/>
      <c r="H6" s="192"/>
      <c r="I6" s="199"/>
      <c r="J6" s="199"/>
      <c r="K6" s="57" t="s">
        <v>120</v>
      </c>
      <c r="L6" s="60">
        <v>15</v>
      </c>
      <c r="M6" s="61">
        <v>15</v>
      </c>
      <c r="N6" s="61">
        <v>15</v>
      </c>
      <c r="O6" s="60">
        <v>15</v>
      </c>
      <c r="P6" s="61">
        <v>15</v>
      </c>
      <c r="Q6" s="60">
        <v>0</v>
      </c>
      <c r="R6" s="60">
        <v>10</v>
      </c>
      <c r="S6" s="60">
        <f t="shared" ref="S6:S44" si="1">SUM(L6:R6)</f>
        <v>85</v>
      </c>
      <c r="T6" s="61" t="str">
        <f t="shared" ref="T6:T46" si="2">CONCATENATE(U6,V6)</f>
        <v>DÉBILFUERTE</v>
      </c>
      <c r="U6" s="60" t="str">
        <f t="shared" ref="U6:U45" si="3">IF(S6&lt;86,"DÉBIL",IF(S6&lt;96,"MODERADO","FUERTE"))</f>
        <v>DÉBIL</v>
      </c>
      <c r="V6" s="60" t="s">
        <v>45</v>
      </c>
      <c r="W6" s="61">
        <f>VLOOKUP(T6,REFERENCIAS!$R$12:$S$20,2,FALSE)</f>
        <v>0</v>
      </c>
      <c r="X6" s="61" t="str">
        <f t="shared" si="0"/>
        <v>SI</v>
      </c>
      <c r="Y6" s="201"/>
      <c r="Z6" s="203"/>
      <c r="AA6" s="203"/>
      <c r="AB6" s="203"/>
      <c r="AC6" s="203"/>
      <c r="AD6" s="203"/>
      <c r="AE6" s="205"/>
      <c r="AF6" s="205"/>
      <c r="AG6" s="205"/>
      <c r="AH6" s="206"/>
      <c r="AI6" s="198"/>
      <c r="AJ6" s="79"/>
      <c r="AK6" s="79"/>
    </row>
    <row r="7" spans="1:37" ht="96.6" customHeight="1" x14ac:dyDescent="0.2">
      <c r="A7" s="187"/>
      <c r="B7" s="189"/>
      <c r="C7" s="190"/>
      <c r="D7" s="191"/>
      <c r="E7" s="69" t="s">
        <v>94</v>
      </c>
      <c r="F7" s="69" t="s">
        <v>95</v>
      </c>
      <c r="G7" s="192"/>
      <c r="H7" s="192"/>
      <c r="I7" s="199"/>
      <c r="J7" s="199"/>
      <c r="K7" s="57" t="s">
        <v>116</v>
      </c>
      <c r="L7" s="60">
        <v>15</v>
      </c>
      <c r="M7" s="61">
        <v>15</v>
      </c>
      <c r="N7" s="61">
        <v>15</v>
      </c>
      <c r="O7" s="60">
        <v>15</v>
      </c>
      <c r="P7" s="61">
        <v>15</v>
      </c>
      <c r="Q7" s="60">
        <v>15</v>
      </c>
      <c r="R7" s="60">
        <v>10</v>
      </c>
      <c r="S7" s="60">
        <f t="shared" si="1"/>
        <v>100</v>
      </c>
      <c r="T7" s="61" t="str">
        <f t="shared" si="2"/>
        <v>FUERTEMODERADO</v>
      </c>
      <c r="U7" s="60" t="str">
        <f t="shared" si="3"/>
        <v>FUERTE</v>
      </c>
      <c r="V7" s="73" t="s">
        <v>20</v>
      </c>
      <c r="W7" s="61">
        <f>VLOOKUP(T7,REFERENCIAS!$R$12:$S$20,2,FALSE)</f>
        <v>50</v>
      </c>
      <c r="X7" s="61" t="str">
        <f t="shared" si="0"/>
        <v>SI</v>
      </c>
      <c r="Y7" s="201"/>
      <c r="Z7" s="203"/>
      <c r="AA7" s="203"/>
      <c r="AB7" s="203"/>
      <c r="AC7" s="203"/>
      <c r="AD7" s="203"/>
      <c r="AE7" s="205"/>
      <c r="AF7" s="205"/>
      <c r="AG7" s="205"/>
      <c r="AH7" s="206"/>
      <c r="AI7" s="198"/>
      <c r="AJ7" s="79"/>
      <c r="AK7" s="79"/>
    </row>
    <row r="8" spans="1:37" ht="92.45" customHeight="1" x14ac:dyDescent="0.2">
      <c r="A8" s="187"/>
      <c r="B8" s="189"/>
      <c r="C8" s="190"/>
      <c r="D8" s="191"/>
      <c r="E8" s="69" t="s">
        <v>98</v>
      </c>
      <c r="F8" s="69" t="s">
        <v>97</v>
      </c>
      <c r="G8" s="192"/>
      <c r="H8" s="192"/>
      <c r="I8" s="199"/>
      <c r="J8" s="199"/>
      <c r="K8" s="57" t="s">
        <v>108</v>
      </c>
      <c r="L8" s="60">
        <v>15</v>
      </c>
      <c r="M8" s="60">
        <v>15</v>
      </c>
      <c r="N8" s="61">
        <v>15</v>
      </c>
      <c r="O8" s="60">
        <v>15</v>
      </c>
      <c r="P8" s="60">
        <v>15</v>
      </c>
      <c r="Q8" s="60">
        <v>15</v>
      </c>
      <c r="R8" s="60">
        <v>10</v>
      </c>
      <c r="S8" s="60">
        <f t="shared" si="1"/>
        <v>100</v>
      </c>
      <c r="T8" s="61" t="str">
        <f t="shared" si="2"/>
        <v>FUERTEFUERTE</v>
      </c>
      <c r="U8" s="60" t="str">
        <f t="shared" si="3"/>
        <v>FUERTE</v>
      </c>
      <c r="V8" s="73" t="s">
        <v>45</v>
      </c>
      <c r="W8" s="61">
        <f>VLOOKUP(T8,REFERENCIAS!$R$12:$S$20,2,FALSE)</f>
        <v>100</v>
      </c>
      <c r="X8" s="61" t="str">
        <f t="shared" si="0"/>
        <v>NO</v>
      </c>
      <c r="Y8" s="201"/>
      <c r="Z8" s="203"/>
      <c r="AA8" s="203"/>
      <c r="AB8" s="203"/>
      <c r="AC8" s="203"/>
      <c r="AD8" s="203"/>
      <c r="AE8" s="205"/>
      <c r="AF8" s="205"/>
      <c r="AG8" s="205"/>
      <c r="AH8" s="206"/>
      <c r="AI8" s="198"/>
      <c r="AJ8" s="79"/>
      <c r="AK8" s="79"/>
    </row>
    <row r="9" spans="1:37" ht="123" x14ac:dyDescent="0.2">
      <c r="A9" s="187"/>
      <c r="B9" s="189"/>
      <c r="C9" s="190"/>
      <c r="D9" s="191"/>
      <c r="E9" s="69" t="s">
        <v>117</v>
      </c>
      <c r="F9" s="69" t="s">
        <v>118</v>
      </c>
      <c r="G9" s="192"/>
      <c r="H9" s="192"/>
      <c r="I9" s="199"/>
      <c r="J9" s="199"/>
      <c r="K9" s="57" t="s">
        <v>134</v>
      </c>
      <c r="L9" s="60">
        <v>15</v>
      </c>
      <c r="M9" s="61">
        <v>15</v>
      </c>
      <c r="N9" s="61">
        <v>15</v>
      </c>
      <c r="O9" s="60">
        <v>15</v>
      </c>
      <c r="P9" s="61">
        <v>15</v>
      </c>
      <c r="Q9" s="60">
        <v>15</v>
      </c>
      <c r="R9" s="60">
        <v>10</v>
      </c>
      <c r="S9" s="60">
        <f t="shared" si="1"/>
        <v>100</v>
      </c>
      <c r="T9" s="61" t="str">
        <f t="shared" si="2"/>
        <v>FUERTEFUERTE</v>
      </c>
      <c r="U9" s="60" t="str">
        <f t="shared" si="3"/>
        <v>FUERTE</v>
      </c>
      <c r="V9" s="60" t="s">
        <v>45</v>
      </c>
      <c r="W9" s="61">
        <f>VLOOKUP(T9,REFERENCIAS!$R$12:$S$20,2,FALSE)</f>
        <v>100</v>
      </c>
      <c r="X9" s="61" t="str">
        <f t="shared" si="0"/>
        <v>NO</v>
      </c>
      <c r="Y9" s="201"/>
      <c r="Z9" s="203"/>
      <c r="AA9" s="203"/>
      <c r="AB9" s="203"/>
      <c r="AC9" s="203"/>
      <c r="AD9" s="203"/>
      <c r="AE9" s="205"/>
      <c r="AF9" s="205"/>
      <c r="AG9" s="205"/>
      <c r="AH9" s="206"/>
      <c r="AI9" s="198"/>
      <c r="AJ9" s="79"/>
      <c r="AK9" s="79"/>
    </row>
    <row r="10" spans="1:37" ht="189.75" customHeight="1" x14ac:dyDescent="0.2">
      <c r="A10" s="187"/>
      <c r="B10" s="189"/>
      <c r="C10" s="190"/>
      <c r="D10" s="191"/>
      <c r="E10" s="70" t="s">
        <v>143</v>
      </c>
      <c r="F10" s="69"/>
      <c r="G10" s="192"/>
      <c r="H10" s="192"/>
      <c r="I10" s="199"/>
      <c r="J10" s="199"/>
      <c r="K10" s="67" t="s">
        <v>145</v>
      </c>
      <c r="L10" s="73">
        <v>15</v>
      </c>
      <c r="M10" s="74">
        <v>15</v>
      </c>
      <c r="N10" s="74">
        <v>15</v>
      </c>
      <c r="O10" s="73">
        <v>15</v>
      </c>
      <c r="P10" s="74">
        <v>15</v>
      </c>
      <c r="Q10" s="73">
        <v>0</v>
      </c>
      <c r="R10" s="73">
        <v>10</v>
      </c>
      <c r="S10" s="73">
        <f t="shared" si="1"/>
        <v>85</v>
      </c>
      <c r="T10" s="74" t="str">
        <f t="shared" si="2"/>
        <v>DÉBILFUERTE</v>
      </c>
      <c r="U10" s="73" t="str">
        <f t="shared" si="3"/>
        <v>DÉBIL</v>
      </c>
      <c r="V10" s="73" t="s">
        <v>45</v>
      </c>
      <c r="W10" s="61">
        <f>VLOOKUP(T10,REFERENCIAS!$R$12:$S$20,2,FALSE)</f>
        <v>0</v>
      </c>
      <c r="X10" s="61" t="str">
        <f t="shared" ref="X10" si="4">IF(W10=100,"NO","SI")</f>
        <v>SI</v>
      </c>
      <c r="Y10" s="201"/>
      <c r="Z10" s="203"/>
      <c r="AA10" s="203"/>
      <c r="AB10" s="203"/>
      <c r="AC10" s="203"/>
      <c r="AD10" s="203"/>
      <c r="AE10" s="205"/>
      <c r="AF10" s="205"/>
      <c r="AG10" s="205"/>
      <c r="AH10" s="206"/>
      <c r="AI10" s="198"/>
      <c r="AJ10" s="79"/>
      <c r="AK10" s="79"/>
    </row>
    <row r="11" spans="1:37" ht="128.1" customHeight="1" x14ac:dyDescent="0.2">
      <c r="A11" s="187"/>
      <c r="B11" s="189">
        <v>2</v>
      </c>
      <c r="C11" s="193" t="s">
        <v>147</v>
      </c>
      <c r="D11" s="191" t="s">
        <v>21</v>
      </c>
      <c r="E11" s="70" t="s">
        <v>105</v>
      </c>
      <c r="F11" s="70" t="s">
        <v>90</v>
      </c>
      <c r="G11" s="192">
        <v>2</v>
      </c>
      <c r="H11" s="192">
        <v>4</v>
      </c>
      <c r="I11" s="199" t="str">
        <f>CONCATENATE(G11,H11)</f>
        <v>24</v>
      </c>
      <c r="J11" s="199" t="str">
        <f>VLOOKUP(I11,REFERENCIAS!$L$12:$M$36,2,FALSE)</f>
        <v>Alto</v>
      </c>
      <c r="K11" s="57" t="s">
        <v>107</v>
      </c>
      <c r="L11" s="60">
        <v>15</v>
      </c>
      <c r="M11" s="60">
        <v>15</v>
      </c>
      <c r="N11" s="61">
        <v>15</v>
      </c>
      <c r="O11" s="60">
        <v>15</v>
      </c>
      <c r="P11" s="60">
        <v>15</v>
      </c>
      <c r="Q11" s="60">
        <v>15</v>
      </c>
      <c r="R11" s="60">
        <v>10</v>
      </c>
      <c r="S11" s="60">
        <f t="shared" si="1"/>
        <v>100</v>
      </c>
      <c r="T11" s="61" t="str">
        <f t="shared" si="2"/>
        <v>FUERTEMODERADO</v>
      </c>
      <c r="U11" s="60" t="str">
        <f t="shared" si="3"/>
        <v>FUERTE</v>
      </c>
      <c r="V11" s="73" t="s">
        <v>20</v>
      </c>
      <c r="W11" s="61">
        <f>VLOOKUP(T11,REFERENCIAS!$R$12:$S$20,2,FALSE)</f>
        <v>50</v>
      </c>
      <c r="X11" s="61" t="str">
        <f t="shared" si="0"/>
        <v>SI</v>
      </c>
      <c r="Y11" s="200" t="str">
        <f>IF(AVERAGE(W11:W16)&lt;50,"DÉBIL",IF(AVERAGE(W11:W16)&lt;100,"MODERADO","FUERTE"))</f>
        <v>MODERADO</v>
      </c>
      <c r="Z11" s="202" t="s">
        <v>70</v>
      </c>
      <c r="AA11" s="202" t="s">
        <v>71</v>
      </c>
      <c r="AB11" s="202" t="str">
        <f>CONCATENATE(Y11,Z11,AA11)</f>
        <v>MODERADODIRECTAMENTEINDIRECTAMENTE</v>
      </c>
      <c r="AC11" s="202">
        <f>VLOOKUP(AB11,REFERENCIAS!$X$11:$Z$19,2,FALSE)</f>
        <v>1</v>
      </c>
      <c r="AD11" s="202">
        <f>VLOOKUP(AB11,REFERENCIAS!$X$11:$Z$19,3,FALSE)</f>
        <v>0</v>
      </c>
      <c r="AE11" s="204">
        <f>IF(G11-AC11&lt;1,1,G11-AC11)</f>
        <v>1</v>
      </c>
      <c r="AF11" s="204">
        <f>IF(H11-AD11&lt;1,1,H11-AD11)</f>
        <v>4</v>
      </c>
      <c r="AG11" s="204" t="str">
        <f>CONCATENATE(AE11,AF11)</f>
        <v>14</v>
      </c>
      <c r="AH11" s="206" t="str">
        <f>VLOOKUP(AG11,REFERENCIAS!$L$12:$M$36,2,FALSE)</f>
        <v>Alto</v>
      </c>
      <c r="AI11" s="197" t="s">
        <v>133</v>
      </c>
      <c r="AJ11" s="79"/>
      <c r="AK11" s="79"/>
    </row>
    <row r="12" spans="1:37" ht="79.5" customHeight="1" x14ac:dyDescent="0.2">
      <c r="A12" s="187"/>
      <c r="B12" s="189"/>
      <c r="C12" s="193"/>
      <c r="D12" s="191"/>
      <c r="E12" s="70" t="s">
        <v>98</v>
      </c>
      <c r="F12" s="70" t="s">
        <v>93</v>
      </c>
      <c r="G12" s="192"/>
      <c r="H12" s="192"/>
      <c r="I12" s="199"/>
      <c r="J12" s="199"/>
      <c r="K12" s="57" t="s">
        <v>108</v>
      </c>
      <c r="L12" s="60">
        <v>15</v>
      </c>
      <c r="M12" s="60">
        <v>15</v>
      </c>
      <c r="N12" s="61">
        <v>15</v>
      </c>
      <c r="O12" s="60">
        <v>15</v>
      </c>
      <c r="P12" s="60">
        <v>15</v>
      </c>
      <c r="Q12" s="60">
        <v>15</v>
      </c>
      <c r="R12" s="60">
        <v>10</v>
      </c>
      <c r="S12" s="60">
        <f t="shared" si="1"/>
        <v>100</v>
      </c>
      <c r="T12" s="61" t="str">
        <f t="shared" si="2"/>
        <v>FUERTEFUERTE</v>
      </c>
      <c r="U12" s="60" t="str">
        <f t="shared" si="3"/>
        <v>FUERTE</v>
      </c>
      <c r="V12" s="73" t="s">
        <v>45</v>
      </c>
      <c r="W12" s="61">
        <f>VLOOKUP(T12,REFERENCIAS!$R$12:$S$20,2,FALSE)</f>
        <v>100</v>
      </c>
      <c r="X12" s="61" t="str">
        <f t="shared" si="0"/>
        <v>NO</v>
      </c>
      <c r="Y12" s="201"/>
      <c r="Z12" s="203"/>
      <c r="AA12" s="203"/>
      <c r="AB12" s="203"/>
      <c r="AC12" s="203"/>
      <c r="AD12" s="203"/>
      <c r="AE12" s="205"/>
      <c r="AF12" s="205"/>
      <c r="AG12" s="205"/>
      <c r="AH12" s="206"/>
      <c r="AI12" s="198"/>
      <c r="AJ12" s="79"/>
      <c r="AK12" s="79"/>
    </row>
    <row r="13" spans="1:37" ht="79.5" customHeight="1" x14ac:dyDescent="0.2">
      <c r="A13" s="187"/>
      <c r="B13" s="189"/>
      <c r="C13" s="193"/>
      <c r="D13" s="191"/>
      <c r="E13" s="70" t="s">
        <v>94</v>
      </c>
      <c r="F13" s="70" t="s">
        <v>102</v>
      </c>
      <c r="G13" s="192"/>
      <c r="H13" s="192"/>
      <c r="I13" s="199"/>
      <c r="J13" s="199"/>
      <c r="K13" s="57" t="s">
        <v>106</v>
      </c>
      <c r="L13" s="60">
        <v>15</v>
      </c>
      <c r="M13" s="61">
        <v>15</v>
      </c>
      <c r="N13" s="61">
        <v>15</v>
      </c>
      <c r="O13" s="60">
        <v>15</v>
      </c>
      <c r="P13" s="61">
        <v>15</v>
      </c>
      <c r="Q13" s="60">
        <v>15</v>
      </c>
      <c r="R13" s="60">
        <v>10</v>
      </c>
      <c r="S13" s="60">
        <f t="shared" si="1"/>
        <v>100</v>
      </c>
      <c r="T13" s="61" t="str">
        <f t="shared" si="2"/>
        <v>FUERTEFUERTE</v>
      </c>
      <c r="U13" s="60" t="str">
        <f t="shared" si="3"/>
        <v>FUERTE</v>
      </c>
      <c r="V13" s="60" t="s">
        <v>45</v>
      </c>
      <c r="W13" s="61">
        <f>VLOOKUP(T13,REFERENCIAS!$R$12:$S$20,2,FALSE)</f>
        <v>100</v>
      </c>
      <c r="X13" s="61" t="str">
        <f t="shared" si="0"/>
        <v>NO</v>
      </c>
      <c r="Y13" s="201"/>
      <c r="Z13" s="203"/>
      <c r="AA13" s="203"/>
      <c r="AB13" s="203"/>
      <c r="AC13" s="203"/>
      <c r="AD13" s="203"/>
      <c r="AE13" s="205"/>
      <c r="AF13" s="205"/>
      <c r="AG13" s="205"/>
      <c r="AH13" s="206"/>
      <c r="AI13" s="198"/>
      <c r="AJ13" s="79"/>
      <c r="AK13" s="79"/>
    </row>
    <row r="14" spans="1:37" ht="79.5" customHeight="1" x14ac:dyDescent="0.2">
      <c r="A14" s="187"/>
      <c r="B14" s="189"/>
      <c r="C14" s="193"/>
      <c r="D14" s="191"/>
      <c r="F14" s="70" t="s">
        <v>99</v>
      </c>
      <c r="G14" s="192"/>
      <c r="H14" s="192"/>
      <c r="I14" s="199"/>
      <c r="J14" s="199"/>
      <c r="K14" s="67" t="s">
        <v>135</v>
      </c>
      <c r="L14" s="73">
        <v>15</v>
      </c>
      <c r="M14" s="74">
        <v>15</v>
      </c>
      <c r="N14" s="74">
        <v>15</v>
      </c>
      <c r="O14" s="73">
        <v>15</v>
      </c>
      <c r="P14" s="74">
        <v>15</v>
      </c>
      <c r="Q14" s="73">
        <v>15</v>
      </c>
      <c r="R14" s="73">
        <v>10</v>
      </c>
      <c r="S14" s="73">
        <f t="shared" si="1"/>
        <v>100</v>
      </c>
      <c r="T14" s="74" t="str">
        <f t="shared" si="2"/>
        <v>FUERTEMODERADO</v>
      </c>
      <c r="U14" s="73" t="str">
        <f t="shared" si="3"/>
        <v>FUERTE</v>
      </c>
      <c r="V14" s="73" t="s">
        <v>20</v>
      </c>
      <c r="W14" s="61">
        <f>VLOOKUP(T14,REFERENCIAS!$R$12:$S$20,2,FALSE)</f>
        <v>50</v>
      </c>
      <c r="X14" s="61" t="str">
        <f t="shared" si="0"/>
        <v>SI</v>
      </c>
      <c r="Y14" s="201"/>
      <c r="Z14" s="203"/>
      <c r="AA14" s="203"/>
      <c r="AB14" s="203"/>
      <c r="AC14" s="203"/>
      <c r="AD14" s="203"/>
      <c r="AE14" s="205"/>
      <c r="AF14" s="205"/>
      <c r="AG14" s="205"/>
      <c r="AH14" s="206"/>
      <c r="AI14" s="198"/>
      <c r="AJ14" s="79"/>
      <c r="AK14" s="79"/>
    </row>
    <row r="15" spans="1:37" ht="79.5" customHeight="1" x14ac:dyDescent="0.2">
      <c r="A15" s="187"/>
      <c r="B15" s="189"/>
      <c r="C15" s="193"/>
      <c r="D15" s="191"/>
      <c r="E15" s="69"/>
      <c r="F15" s="70" t="s">
        <v>92</v>
      </c>
      <c r="G15" s="192"/>
      <c r="H15" s="192"/>
      <c r="I15" s="199"/>
      <c r="J15" s="199"/>
      <c r="K15" s="57"/>
      <c r="L15" s="60"/>
      <c r="M15" s="61"/>
      <c r="N15" s="61"/>
      <c r="O15" s="60"/>
      <c r="P15" s="61"/>
      <c r="Q15" s="60"/>
      <c r="R15" s="60"/>
      <c r="S15" s="60"/>
      <c r="T15" s="61"/>
      <c r="U15" s="60"/>
      <c r="V15" s="60"/>
      <c r="W15" s="61"/>
      <c r="X15" s="61"/>
      <c r="Y15" s="201"/>
      <c r="Z15" s="203"/>
      <c r="AA15" s="203"/>
      <c r="AB15" s="203"/>
      <c r="AC15" s="203"/>
      <c r="AD15" s="203"/>
      <c r="AE15" s="205"/>
      <c r="AF15" s="205"/>
      <c r="AG15" s="205"/>
      <c r="AH15" s="206"/>
      <c r="AI15" s="198"/>
      <c r="AJ15" s="79"/>
      <c r="AK15" s="79"/>
    </row>
    <row r="16" spans="1:37" ht="79.5" customHeight="1" x14ac:dyDescent="0.4">
      <c r="A16" s="187"/>
      <c r="B16" s="189"/>
      <c r="C16" s="193"/>
      <c r="D16" s="191"/>
      <c r="E16" s="71"/>
      <c r="F16" s="69" t="s">
        <v>89</v>
      </c>
      <c r="G16" s="192"/>
      <c r="H16" s="192"/>
      <c r="I16" s="199"/>
      <c r="J16" s="199"/>
      <c r="K16" s="57"/>
      <c r="L16" s="60"/>
      <c r="M16" s="61"/>
      <c r="N16" s="61"/>
      <c r="O16" s="60"/>
      <c r="P16" s="61"/>
      <c r="Q16" s="60"/>
      <c r="R16" s="60"/>
      <c r="S16" s="60"/>
      <c r="T16" s="61"/>
      <c r="U16" s="60"/>
      <c r="V16" s="60"/>
      <c r="W16" s="61"/>
      <c r="X16" s="61"/>
      <c r="Y16" s="201"/>
      <c r="Z16" s="203"/>
      <c r="AA16" s="203"/>
      <c r="AB16" s="203"/>
      <c r="AC16" s="203"/>
      <c r="AD16" s="203"/>
      <c r="AE16" s="205"/>
      <c r="AF16" s="205"/>
      <c r="AG16" s="205"/>
      <c r="AH16" s="206"/>
      <c r="AI16" s="198"/>
      <c r="AJ16" s="79"/>
      <c r="AK16" s="79"/>
    </row>
    <row r="17" spans="1:37" ht="123" x14ac:dyDescent="0.2">
      <c r="A17" s="187"/>
      <c r="B17" s="189">
        <v>3</v>
      </c>
      <c r="C17" s="193" t="s">
        <v>138</v>
      </c>
      <c r="D17" s="191" t="s">
        <v>21</v>
      </c>
      <c r="E17" s="196" t="s">
        <v>98</v>
      </c>
      <c r="F17" s="69" t="s">
        <v>90</v>
      </c>
      <c r="G17" s="192">
        <v>1</v>
      </c>
      <c r="H17" s="192">
        <v>4</v>
      </c>
      <c r="I17" s="199" t="str">
        <f>CONCATENATE(G17,H17)</f>
        <v>14</v>
      </c>
      <c r="J17" s="199" t="str">
        <f>VLOOKUP(I17,REFERENCIAS!$L$12:$M$36,2,FALSE)</f>
        <v>Alto</v>
      </c>
      <c r="K17" s="57" t="s">
        <v>108</v>
      </c>
      <c r="L17" s="60">
        <v>15</v>
      </c>
      <c r="M17" s="60">
        <v>15</v>
      </c>
      <c r="N17" s="61">
        <v>15</v>
      </c>
      <c r="O17" s="60">
        <v>15</v>
      </c>
      <c r="P17" s="60">
        <v>15</v>
      </c>
      <c r="Q17" s="60">
        <v>15</v>
      </c>
      <c r="R17" s="60">
        <v>10</v>
      </c>
      <c r="S17" s="60">
        <f t="shared" si="1"/>
        <v>100</v>
      </c>
      <c r="T17" s="61" t="str">
        <f t="shared" si="2"/>
        <v>FUERTEFUERTE</v>
      </c>
      <c r="U17" s="60" t="str">
        <f t="shared" si="3"/>
        <v>FUERTE</v>
      </c>
      <c r="V17" s="73" t="s">
        <v>45</v>
      </c>
      <c r="W17" s="61">
        <f>VLOOKUP(T17,REFERENCIAS!$R$12:$S$20,2,FALSE)</f>
        <v>100</v>
      </c>
      <c r="X17" s="61" t="str">
        <f t="shared" si="0"/>
        <v>NO</v>
      </c>
      <c r="Y17" s="200" t="str">
        <f>IF(AVERAGE(W17:W23)&lt;50,"DÉBIL",IF(AVERAGE(W17:W23)&lt;100,"MODERADO","FUERTE"))</f>
        <v>MODERADO</v>
      </c>
      <c r="Z17" s="202" t="s">
        <v>70</v>
      </c>
      <c r="AA17" s="202" t="s">
        <v>71</v>
      </c>
      <c r="AB17" s="202" t="str">
        <f>CONCATENATE(Y17,Z17,AA17)</f>
        <v>MODERADODIRECTAMENTEINDIRECTAMENTE</v>
      </c>
      <c r="AC17" s="202">
        <f>VLOOKUP(AB17,REFERENCIAS!$X$11:$Z$19,2,FALSE)</f>
        <v>1</v>
      </c>
      <c r="AD17" s="202">
        <f>VLOOKUP(AB17,REFERENCIAS!$X$11:$Z$19,3,FALSE)</f>
        <v>0</v>
      </c>
      <c r="AE17" s="204">
        <f>IF(G17-AC17&lt;1,1,G17-AC17)</f>
        <v>1</v>
      </c>
      <c r="AF17" s="204">
        <f>IF(H17-AD17&lt;1,1,H17-AD17)</f>
        <v>4</v>
      </c>
      <c r="AG17" s="204" t="str">
        <f>CONCATENATE(AE17,AF17)</f>
        <v>14</v>
      </c>
      <c r="AH17" s="206" t="str">
        <f>VLOOKUP(AG17,REFERENCIAS!$L$12:$M$36,2,FALSE)</f>
        <v>Alto</v>
      </c>
      <c r="AI17" s="197" t="s">
        <v>133</v>
      </c>
      <c r="AJ17" s="79"/>
      <c r="AK17" s="79"/>
    </row>
    <row r="18" spans="1:37" ht="42" customHeight="1" x14ac:dyDescent="0.2">
      <c r="A18" s="187"/>
      <c r="B18" s="189"/>
      <c r="C18" s="193"/>
      <c r="D18" s="191"/>
      <c r="E18" s="196"/>
      <c r="F18" s="69" t="s">
        <v>92</v>
      </c>
      <c r="G18" s="192"/>
      <c r="H18" s="192"/>
      <c r="I18" s="199"/>
      <c r="J18" s="199"/>
      <c r="K18" s="57" t="s">
        <v>106</v>
      </c>
      <c r="L18" s="60">
        <v>15</v>
      </c>
      <c r="M18" s="61">
        <v>15</v>
      </c>
      <c r="N18" s="61">
        <v>15</v>
      </c>
      <c r="O18" s="60">
        <v>15</v>
      </c>
      <c r="P18" s="61">
        <v>15</v>
      </c>
      <c r="Q18" s="60">
        <v>15</v>
      </c>
      <c r="R18" s="60">
        <v>10</v>
      </c>
      <c r="S18" s="60">
        <f t="shared" si="1"/>
        <v>100</v>
      </c>
      <c r="T18" s="61" t="str">
        <f t="shared" si="2"/>
        <v>FUERTEFUERTE</v>
      </c>
      <c r="U18" s="60" t="str">
        <f t="shared" si="3"/>
        <v>FUERTE</v>
      </c>
      <c r="V18" s="73" t="s">
        <v>45</v>
      </c>
      <c r="W18" s="61">
        <f>VLOOKUP(T18,REFERENCIAS!$R$12:$S$20,2,FALSE)</f>
        <v>100</v>
      </c>
      <c r="X18" s="61" t="str">
        <f t="shared" si="0"/>
        <v>NO</v>
      </c>
      <c r="Y18" s="201"/>
      <c r="Z18" s="203"/>
      <c r="AA18" s="203"/>
      <c r="AB18" s="203"/>
      <c r="AC18" s="203"/>
      <c r="AD18" s="203"/>
      <c r="AE18" s="205"/>
      <c r="AF18" s="205"/>
      <c r="AG18" s="205"/>
      <c r="AH18" s="206"/>
      <c r="AI18" s="198"/>
      <c r="AJ18" s="79"/>
      <c r="AK18" s="79"/>
    </row>
    <row r="19" spans="1:37" ht="92.25" x14ac:dyDescent="0.2">
      <c r="A19" s="187"/>
      <c r="B19" s="189"/>
      <c r="C19" s="193"/>
      <c r="D19" s="191"/>
      <c r="E19" s="69" t="s">
        <v>101</v>
      </c>
      <c r="F19" s="69" t="s">
        <v>127</v>
      </c>
      <c r="G19" s="192"/>
      <c r="H19" s="192"/>
      <c r="I19" s="199"/>
      <c r="J19" s="199"/>
      <c r="K19" s="57" t="s">
        <v>108</v>
      </c>
      <c r="L19" s="60">
        <v>15</v>
      </c>
      <c r="M19" s="60">
        <v>15</v>
      </c>
      <c r="N19" s="61">
        <v>15</v>
      </c>
      <c r="O19" s="60">
        <v>15</v>
      </c>
      <c r="P19" s="60">
        <v>15</v>
      </c>
      <c r="Q19" s="60">
        <v>15</v>
      </c>
      <c r="R19" s="60">
        <v>10</v>
      </c>
      <c r="S19" s="60">
        <f t="shared" si="1"/>
        <v>100</v>
      </c>
      <c r="T19" s="61" t="str">
        <f t="shared" si="2"/>
        <v>FUERTEFUERTE</v>
      </c>
      <c r="U19" s="60" t="str">
        <f t="shared" si="3"/>
        <v>FUERTE</v>
      </c>
      <c r="V19" s="73" t="s">
        <v>45</v>
      </c>
      <c r="W19" s="61">
        <f>VLOOKUP(T19,REFERENCIAS!$R$12:$S$20,2,FALSE)</f>
        <v>100</v>
      </c>
      <c r="X19" s="61" t="str">
        <f t="shared" si="0"/>
        <v>NO</v>
      </c>
      <c r="Y19" s="201"/>
      <c r="Z19" s="203"/>
      <c r="AA19" s="203"/>
      <c r="AB19" s="203"/>
      <c r="AC19" s="203"/>
      <c r="AD19" s="203"/>
      <c r="AE19" s="205"/>
      <c r="AF19" s="205"/>
      <c r="AG19" s="205"/>
      <c r="AH19" s="206"/>
      <c r="AI19" s="198"/>
      <c r="AJ19" s="79"/>
      <c r="AK19" s="79"/>
    </row>
    <row r="20" spans="1:37" ht="69" x14ac:dyDescent="0.2">
      <c r="A20" s="187"/>
      <c r="B20" s="189"/>
      <c r="C20" s="193"/>
      <c r="D20" s="191"/>
      <c r="E20" s="195" t="s">
        <v>144</v>
      </c>
      <c r="F20" s="69"/>
      <c r="G20" s="192"/>
      <c r="H20" s="192"/>
      <c r="I20" s="199"/>
      <c r="J20" s="199"/>
      <c r="K20" s="57" t="s">
        <v>116</v>
      </c>
      <c r="L20" s="60">
        <v>15</v>
      </c>
      <c r="M20" s="61">
        <v>15</v>
      </c>
      <c r="N20" s="61">
        <v>15</v>
      </c>
      <c r="O20" s="60">
        <v>15</v>
      </c>
      <c r="P20" s="61">
        <v>15</v>
      </c>
      <c r="Q20" s="60">
        <v>15</v>
      </c>
      <c r="R20" s="60">
        <v>10</v>
      </c>
      <c r="S20" s="60">
        <f t="shared" si="1"/>
        <v>100</v>
      </c>
      <c r="T20" s="61" t="str">
        <f t="shared" si="2"/>
        <v>FUERTEMODERADO</v>
      </c>
      <c r="U20" s="60" t="str">
        <f t="shared" si="3"/>
        <v>FUERTE</v>
      </c>
      <c r="V20" s="73" t="s">
        <v>20</v>
      </c>
      <c r="W20" s="61">
        <f>VLOOKUP(T20,REFERENCIAS!$R$12:$S$20,2,FALSE)</f>
        <v>50</v>
      </c>
      <c r="X20" s="61" t="str">
        <f t="shared" si="0"/>
        <v>SI</v>
      </c>
      <c r="Y20" s="201"/>
      <c r="Z20" s="203"/>
      <c r="AA20" s="203"/>
      <c r="AB20" s="203"/>
      <c r="AC20" s="203"/>
      <c r="AD20" s="203"/>
      <c r="AE20" s="205"/>
      <c r="AF20" s="205"/>
      <c r="AG20" s="205"/>
      <c r="AH20" s="206"/>
      <c r="AI20" s="198"/>
      <c r="AJ20" s="79"/>
      <c r="AK20" s="79"/>
    </row>
    <row r="21" spans="1:37" ht="69" x14ac:dyDescent="0.2">
      <c r="A21" s="187"/>
      <c r="B21" s="189"/>
      <c r="C21" s="193"/>
      <c r="D21" s="191"/>
      <c r="E21" s="195"/>
      <c r="F21" s="69"/>
      <c r="G21" s="192"/>
      <c r="H21" s="192"/>
      <c r="I21" s="199"/>
      <c r="J21" s="199"/>
      <c r="K21" s="57" t="s">
        <v>126</v>
      </c>
      <c r="L21" s="60">
        <v>15</v>
      </c>
      <c r="M21" s="61">
        <v>15</v>
      </c>
      <c r="N21" s="61">
        <v>15</v>
      </c>
      <c r="O21" s="60">
        <v>15</v>
      </c>
      <c r="P21" s="61">
        <v>15</v>
      </c>
      <c r="Q21" s="60">
        <v>15</v>
      </c>
      <c r="R21" s="60">
        <v>10</v>
      </c>
      <c r="S21" s="60">
        <f t="shared" si="1"/>
        <v>100</v>
      </c>
      <c r="T21" s="61" t="str">
        <f t="shared" si="2"/>
        <v>FUERTEFUERTE</v>
      </c>
      <c r="U21" s="60" t="str">
        <f t="shared" si="3"/>
        <v>FUERTE</v>
      </c>
      <c r="V21" s="60" t="s">
        <v>45</v>
      </c>
      <c r="W21" s="61">
        <f>VLOOKUP(T21,REFERENCIAS!$R$12:$S$20,2,FALSE)</f>
        <v>100</v>
      </c>
      <c r="X21" s="61" t="str">
        <f t="shared" si="0"/>
        <v>NO</v>
      </c>
      <c r="Y21" s="201"/>
      <c r="Z21" s="203"/>
      <c r="AA21" s="203"/>
      <c r="AB21" s="203"/>
      <c r="AC21" s="203"/>
      <c r="AD21" s="203"/>
      <c r="AE21" s="205"/>
      <c r="AF21" s="205"/>
      <c r="AG21" s="205"/>
      <c r="AH21" s="206"/>
      <c r="AI21" s="198"/>
      <c r="AJ21" s="79"/>
      <c r="AK21" s="79"/>
    </row>
    <row r="22" spans="1:37" ht="69" x14ac:dyDescent="0.2">
      <c r="A22" s="187"/>
      <c r="B22" s="189"/>
      <c r="C22" s="193"/>
      <c r="D22" s="191"/>
      <c r="E22" s="195"/>
      <c r="F22" s="69"/>
      <c r="G22" s="192"/>
      <c r="H22" s="192"/>
      <c r="I22" s="199"/>
      <c r="J22" s="199"/>
      <c r="K22" s="57" t="s">
        <v>125</v>
      </c>
      <c r="L22" s="60">
        <v>15</v>
      </c>
      <c r="M22" s="61">
        <v>15</v>
      </c>
      <c r="N22" s="61">
        <v>15</v>
      </c>
      <c r="O22" s="60">
        <v>15</v>
      </c>
      <c r="P22" s="61">
        <v>15</v>
      </c>
      <c r="Q22" s="60">
        <v>15</v>
      </c>
      <c r="R22" s="60">
        <v>10</v>
      </c>
      <c r="S22" s="60">
        <f t="shared" ref="S22" si="5">SUM(L22:R22)</f>
        <v>100</v>
      </c>
      <c r="T22" s="61" t="str">
        <f t="shared" ref="T22" si="6">CONCATENATE(U22,V22)</f>
        <v>FUERTEMODERADO</v>
      </c>
      <c r="U22" s="60" t="str">
        <f t="shared" ref="U22" si="7">IF(S22&lt;86,"DÉBIL",IF(S22&lt;96,"MODERADO","FUERTE"))</f>
        <v>FUERTE</v>
      </c>
      <c r="V22" s="73" t="s">
        <v>20</v>
      </c>
      <c r="W22" s="61">
        <f>VLOOKUP(T22,REFERENCIAS!$R$12:$S$20,2,FALSE)</f>
        <v>50</v>
      </c>
      <c r="X22" s="61" t="str">
        <f t="shared" ref="X22" si="8">IF(W22=100,"NO","SI")</f>
        <v>SI</v>
      </c>
      <c r="Y22" s="201"/>
      <c r="Z22" s="203"/>
      <c r="AA22" s="203"/>
      <c r="AB22" s="203"/>
      <c r="AC22" s="203"/>
      <c r="AD22" s="203"/>
      <c r="AE22" s="205"/>
      <c r="AF22" s="205"/>
      <c r="AG22" s="205"/>
      <c r="AH22" s="206"/>
      <c r="AI22" s="198"/>
      <c r="AJ22" s="79"/>
      <c r="AK22" s="79"/>
    </row>
    <row r="23" spans="1:37" ht="269.25" customHeight="1" x14ac:dyDescent="0.2">
      <c r="A23" s="187"/>
      <c r="B23" s="189"/>
      <c r="C23" s="193"/>
      <c r="D23" s="191"/>
      <c r="E23" s="195"/>
      <c r="F23" s="69"/>
      <c r="G23" s="192"/>
      <c r="H23" s="192"/>
      <c r="I23" s="199"/>
      <c r="J23" s="199"/>
      <c r="K23" s="57" t="s">
        <v>146</v>
      </c>
      <c r="L23" s="60">
        <v>15</v>
      </c>
      <c r="M23" s="61">
        <v>15</v>
      </c>
      <c r="N23" s="61">
        <v>15</v>
      </c>
      <c r="O23" s="60">
        <v>15</v>
      </c>
      <c r="P23" s="61">
        <v>15</v>
      </c>
      <c r="Q23" s="60">
        <v>0</v>
      </c>
      <c r="R23" s="60">
        <v>10</v>
      </c>
      <c r="S23" s="60">
        <f t="shared" ref="S23" si="9">SUM(L23:R23)</f>
        <v>85</v>
      </c>
      <c r="T23" s="61" t="str">
        <f t="shared" ref="T23" si="10">CONCATENATE(U23,V23)</f>
        <v>DÉBILFUERTE</v>
      </c>
      <c r="U23" s="60" t="str">
        <f t="shared" ref="U23" si="11">IF(S23&lt;86,"DÉBIL",IF(S23&lt;96,"MODERADO","FUERTE"))</f>
        <v>DÉBIL</v>
      </c>
      <c r="V23" s="60" t="s">
        <v>45</v>
      </c>
      <c r="W23" s="61">
        <f>VLOOKUP(T23,REFERENCIAS!$R$12:$S$20,2,FALSE)</f>
        <v>0</v>
      </c>
      <c r="X23" s="61" t="str">
        <f t="shared" ref="X23" si="12">IF(W23=100,"NO","SI")</f>
        <v>SI</v>
      </c>
      <c r="Y23" s="201"/>
      <c r="Z23" s="203"/>
      <c r="AA23" s="203"/>
      <c r="AB23" s="203"/>
      <c r="AC23" s="203"/>
      <c r="AD23" s="203"/>
      <c r="AE23" s="205"/>
      <c r="AF23" s="205"/>
      <c r="AG23" s="205"/>
      <c r="AH23" s="206"/>
      <c r="AI23" s="198"/>
      <c r="AJ23" s="79"/>
      <c r="AK23" s="79"/>
    </row>
    <row r="24" spans="1:37" ht="99" customHeight="1" x14ac:dyDescent="0.2">
      <c r="A24" s="187"/>
      <c r="B24" s="189">
        <v>4</v>
      </c>
      <c r="C24" s="193" t="s">
        <v>139</v>
      </c>
      <c r="D24" s="191" t="s">
        <v>21</v>
      </c>
      <c r="E24" s="195" t="s">
        <v>98</v>
      </c>
      <c r="F24" s="69" t="s">
        <v>90</v>
      </c>
      <c r="G24" s="192">
        <v>1</v>
      </c>
      <c r="H24" s="192">
        <v>4</v>
      </c>
      <c r="I24" s="199" t="str">
        <f>CONCATENATE(G24,H24)</f>
        <v>14</v>
      </c>
      <c r="J24" s="199" t="str">
        <f>VLOOKUP(I24,REFERENCIAS!$L$12:$M$36,2,FALSE)</f>
        <v>Alto</v>
      </c>
      <c r="K24" s="57" t="s">
        <v>108</v>
      </c>
      <c r="L24" s="60">
        <v>15</v>
      </c>
      <c r="M24" s="60">
        <v>15</v>
      </c>
      <c r="N24" s="61">
        <v>15</v>
      </c>
      <c r="O24" s="60">
        <v>15</v>
      </c>
      <c r="P24" s="60">
        <v>15</v>
      </c>
      <c r="Q24" s="60">
        <v>15</v>
      </c>
      <c r="R24" s="60">
        <v>10</v>
      </c>
      <c r="S24" s="60">
        <f t="shared" si="1"/>
        <v>100</v>
      </c>
      <c r="T24" s="61" t="str">
        <f t="shared" si="2"/>
        <v>FUERTEFUERTE</v>
      </c>
      <c r="U24" s="60" t="str">
        <f t="shared" si="3"/>
        <v>FUERTE</v>
      </c>
      <c r="V24" s="73" t="s">
        <v>45</v>
      </c>
      <c r="W24" s="61">
        <f>VLOOKUP(T24,REFERENCIAS!$R$12:$S$20,2,FALSE)</f>
        <v>100</v>
      </c>
      <c r="X24" s="61" t="str">
        <f t="shared" si="0"/>
        <v>NO</v>
      </c>
      <c r="Y24" s="200" t="str">
        <f>IF(AVERAGE(W24:W29)&lt;50,"DÉBIL",IF(AVERAGE(W24:W29)&lt;100,"MODERADO","FUERTE"))</f>
        <v>MODERADO</v>
      </c>
      <c r="Z24" s="202" t="s">
        <v>70</v>
      </c>
      <c r="AA24" s="202" t="s">
        <v>71</v>
      </c>
      <c r="AB24" s="202" t="str">
        <f>CONCATENATE(Y24,Z24,AA24)</f>
        <v>MODERADODIRECTAMENTEINDIRECTAMENTE</v>
      </c>
      <c r="AC24" s="202">
        <f>VLOOKUP(AB24,REFERENCIAS!$X$11:$Z$19,2,FALSE)</f>
        <v>1</v>
      </c>
      <c r="AD24" s="202">
        <f>VLOOKUP(AB24,REFERENCIAS!$X$11:$Z$19,3,FALSE)</f>
        <v>0</v>
      </c>
      <c r="AE24" s="204">
        <f>IF(G24-AC24&lt;1,1,G24-AC24)</f>
        <v>1</v>
      </c>
      <c r="AF24" s="204">
        <f>IF(H24-AD24&lt;1,1,H24-AD24)</f>
        <v>4</v>
      </c>
      <c r="AG24" s="204" t="str">
        <f>CONCATENATE(AE24,AF24)</f>
        <v>14</v>
      </c>
      <c r="AH24" s="206" t="str">
        <f>VLOOKUP(AG24,REFERENCIAS!$L$12:$M$36,2,FALSE)</f>
        <v>Alto</v>
      </c>
      <c r="AI24" s="197" t="s">
        <v>133</v>
      </c>
      <c r="AJ24" s="79"/>
      <c r="AK24" s="79"/>
    </row>
    <row r="25" spans="1:37" ht="64.5" customHeight="1" x14ac:dyDescent="0.2">
      <c r="A25" s="187"/>
      <c r="B25" s="189"/>
      <c r="C25" s="193"/>
      <c r="D25" s="191"/>
      <c r="E25" s="195"/>
      <c r="F25" s="69" t="s">
        <v>92</v>
      </c>
      <c r="G25" s="192"/>
      <c r="H25" s="192"/>
      <c r="I25" s="199"/>
      <c r="J25" s="199"/>
      <c r="K25" s="57" t="s">
        <v>106</v>
      </c>
      <c r="L25" s="60">
        <v>15</v>
      </c>
      <c r="M25" s="61">
        <v>15</v>
      </c>
      <c r="N25" s="61">
        <v>15</v>
      </c>
      <c r="O25" s="60">
        <v>15</v>
      </c>
      <c r="P25" s="61">
        <v>15</v>
      </c>
      <c r="Q25" s="60">
        <v>15</v>
      </c>
      <c r="R25" s="60">
        <v>10</v>
      </c>
      <c r="S25" s="60">
        <f t="shared" si="1"/>
        <v>100</v>
      </c>
      <c r="T25" s="61" t="str">
        <f t="shared" si="2"/>
        <v>FUERTEFUERTE</v>
      </c>
      <c r="U25" s="60" t="str">
        <f t="shared" si="3"/>
        <v>FUERTE</v>
      </c>
      <c r="V25" s="73" t="s">
        <v>45</v>
      </c>
      <c r="W25" s="61">
        <f>VLOOKUP(T25,REFERENCIAS!$R$12:$S$20,2,FALSE)</f>
        <v>100</v>
      </c>
      <c r="X25" s="61" t="str">
        <f t="shared" si="0"/>
        <v>NO</v>
      </c>
      <c r="Y25" s="201"/>
      <c r="Z25" s="203"/>
      <c r="AA25" s="203"/>
      <c r="AB25" s="203"/>
      <c r="AC25" s="203"/>
      <c r="AD25" s="203"/>
      <c r="AE25" s="205"/>
      <c r="AF25" s="205"/>
      <c r="AG25" s="205"/>
      <c r="AH25" s="206"/>
      <c r="AI25" s="198"/>
      <c r="AJ25" s="79"/>
      <c r="AK25" s="79"/>
    </row>
    <row r="26" spans="1:37" ht="71.25" customHeight="1" x14ac:dyDescent="0.2">
      <c r="A26" s="187"/>
      <c r="B26" s="189"/>
      <c r="C26" s="193"/>
      <c r="D26" s="191"/>
      <c r="E26" s="69" t="s">
        <v>101</v>
      </c>
      <c r="F26" s="69" t="s">
        <v>127</v>
      </c>
      <c r="G26" s="192"/>
      <c r="H26" s="192"/>
      <c r="I26" s="199"/>
      <c r="J26" s="199"/>
      <c r="K26" s="57" t="s">
        <v>108</v>
      </c>
      <c r="L26" s="60">
        <v>15</v>
      </c>
      <c r="M26" s="60">
        <v>15</v>
      </c>
      <c r="N26" s="61">
        <v>15</v>
      </c>
      <c r="O26" s="60">
        <v>15</v>
      </c>
      <c r="P26" s="60">
        <v>15</v>
      </c>
      <c r="Q26" s="60">
        <v>15</v>
      </c>
      <c r="R26" s="60">
        <v>10</v>
      </c>
      <c r="S26" s="60">
        <f t="shared" si="1"/>
        <v>100</v>
      </c>
      <c r="T26" s="61" t="str">
        <f t="shared" si="2"/>
        <v>FUERTEFUERTE</v>
      </c>
      <c r="U26" s="60" t="str">
        <f t="shared" si="3"/>
        <v>FUERTE</v>
      </c>
      <c r="V26" s="73" t="s">
        <v>45</v>
      </c>
      <c r="W26" s="61">
        <f>VLOOKUP(T26,REFERENCIAS!$R$12:$S$20,2,FALSE)</f>
        <v>100</v>
      </c>
      <c r="X26" s="61" t="str">
        <f t="shared" si="0"/>
        <v>NO</v>
      </c>
      <c r="Y26" s="201"/>
      <c r="Z26" s="203"/>
      <c r="AA26" s="203"/>
      <c r="AB26" s="203"/>
      <c r="AC26" s="203"/>
      <c r="AD26" s="203"/>
      <c r="AE26" s="205"/>
      <c r="AF26" s="205"/>
      <c r="AG26" s="205"/>
      <c r="AH26" s="206"/>
      <c r="AI26" s="198"/>
      <c r="AJ26" s="79"/>
      <c r="AK26" s="79"/>
    </row>
    <row r="27" spans="1:37" ht="69" x14ac:dyDescent="0.2">
      <c r="A27" s="187"/>
      <c r="B27" s="189"/>
      <c r="C27" s="193"/>
      <c r="D27" s="191"/>
      <c r="E27" s="196" t="s">
        <v>100</v>
      </c>
      <c r="F27" s="69"/>
      <c r="G27" s="192"/>
      <c r="H27" s="192"/>
      <c r="I27" s="199"/>
      <c r="J27" s="199"/>
      <c r="K27" s="57" t="s">
        <v>116</v>
      </c>
      <c r="L27" s="60">
        <v>15</v>
      </c>
      <c r="M27" s="61">
        <v>15</v>
      </c>
      <c r="N27" s="61">
        <v>15</v>
      </c>
      <c r="O27" s="60">
        <v>15</v>
      </c>
      <c r="P27" s="61">
        <v>15</v>
      </c>
      <c r="Q27" s="60">
        <v>15</v>
      </c>
      <c r="R27" s="60">
        <v>10</v>
      </c>
      <c r="S27" s="60">
        <f t="shared" si="1"/>
        <v>100</v>
      </c>
      <c r="T27" s="61" t="str">
        <f t="shared" si="2"/>
        <v>FUERTEMODERADO</v>
      </c>
      <c r="U27" s="60" t="str">
        <f t="shared" si="3"/>
        <v>FUERTE</v>
      </c>
      <c r="V27" s="73" t="s">
        <v>20</v>
      </c>
      <c r="W27" s="61">
        <f>VLOOKUP(T27,REFERENCIAS!$R$12:$S$20,2,FALSE)</f>
        <v>50</v>
      </c>
      <c r="X27" s="61" t="str">
        <f t="shared" si="0"/>
        <v>SI</v>
      </c>
      <c r="Y27" s="201"/>
      <c r="Z27" s="203"/>
      <c r="AA27" s="203"/>
      <c r="AB27" s="203"/>
      <c r="AC27" s="203"/>
      <c r="AD27" s="203"/>
      <c r="AE27" s="205"/>
      <c r="AF27" s="205"/>
      <c r="AG27" s="205"/>
      <c r="AH27" s="206"/>
      <c r="AI27" s="198"/>
      <c r="AJ27" s="79"/>
      <c r="AK27" s="79"/>
    </row>
    <row r="28" spans="1:37" ht="69" x14ac:dyDescent="0.2">
      <c r="A28" s="187"/>
      <c r="B28" s="189"/>
      <c r="C28" s="193"/>
      <c r="D28" s="191"/>
      <c r="E28" s="196"/>
      <c r="F28" s="69"/>
      <c r="G28" s="192"/>
      <c r="H28" s="192"/>
      <c r="I28" s="199"/>
      <c r="J28" s="199"/>
      <c r="K28" s="57" t="s">
        <v>126</v>
      </c>
      <c r="L28" s="60">
        <v>15</v>
      </c>
      <c r="M28" s="61">
        <v>15</v>
      </c>
      <c r="N28" s="61">
        <v>15</v>
      </c>
      <c r="O28" s="60">
        <v>15</v>
      </c>
      <c r="P28" s="61">
        <v>15</v>
      </c>
      <c r="Q28" s="60">
        <v>15</v>
      </c>
      <c r="R28" s="60">
        <v>10</v>
      </c>
      <c r="S28" s="60">
        <f t="shared" si="1"/>
        <v>100</v>
      </c>
      <c r="T28" s="61" t="str">
        <f t="shared" si="2"/>
        <v>FUERTEFUERTE</v>
      </c>
      <c r="U28" s="60" t="str">
        <f t="shared" si="3"/>
        <v>FUERTE</v>
      </c>
      <c r="V28" s="60" t="s">
        <v>45</v>
      </c>
      <c r="W28" s="61">
        <f>VLOOKUP(T28,REFERENCIAS!$R$12:$S$20,2,FALSE)</f>
        <v>100</v>
      </c>
      <c r="X28" s="61" t="str">
        <f t="shared" si="0"/>
        <v>NO</v>
      </c>
      <c r="Y28" s="201"/>
      <c r="Z28" s="203"/>
      <c r="AA28" s="203"/>
      <c r="AB28" s="203"/>
      <c r="AC28" s="203"/>
      <c r="AD28" s="203"/>
      <c r="AE28" s="205"/>
      <c r="AF28" s="205"/>
      <c r="AG28" s="205"/>
      <c r="AH28" s="206"/>
      <c r="AI28" s="198"/>
      <c r="AJ28" s="79"/>
      <c r="AK28" s="79"/>
    </row>
    <row r="29" spans="1:37" ht="69" x14ac:dyDescent="0.2">
      <c r="A29" s="187"/>
      <c r="B29" s="189"/>
      <c r="C29" s="193"/>
      <c r="D29" s="191"/>
      <c r="E29" s="196"/>
      <c r="F29" s="69"/>
      <c r="G29" s="192"/>
      <c r="H29" s="192"/>
      <c r="I29" s="199"/>
      <c r="J29" s="199"/>
      <c r="K29" s="57" t="s">
        <v>125</v>
      </c>
      <c r="L29" s="60">
        <v>15</v>
      </c>
      <c r="M29" s="61">
        <v>15</v>
      </c>
      <c r="N29" s="61">
        <v>15</v>
      </c>
      <c r="O29" s="60">
        <v>15</v>
      </c>
      <c r="P29" s="61">
        <v>15</v>
      </c>
      <c r="Q29" s="60">
        <v>15</v>
      </c>
      <c r="R29" s="60">
        <v>10</v>
      </c>
      <c r="S29" s="60">
        <f t="shared" si="1"/>
        <v>100</v>
      </c>
      <c r="T29" s="61" t="str">
        <f t="shared" si="2"/>
        <v>FUERTEMODERADO</v>
      </c>
      <c r="U29" s="60" t="str">
        <f t="shared" si="3"/>
        <v>FUERTE</v>
      </c>
      <c r="V29" s="60" t="s">
        <v>20</v>
      </c>
      <c r="W29" s="61">
        <f>VLOOKUP(T29,REFERENCIAS!$R$12:$S$20,2,FALSE)</f>
        <v>50</v>
      </c>
      <c r="X29" s="61" t="str">
        <f t="shared" si="0"/>
        <v>SI</v>
      </c>
      <c r="Y29" s="201"/>
      <c r="Z29" s="203"/>
      <c r="AA29" s="203"/>
      <c r="AB29" s="203"/>
      <c r="AC29" s="203"/>
      <c r="AD29" s="203"/>
      <c r="AE29" s="205"/>
      <c r="AF29" s="205"/>
      <c r="AG29" s="205"/>
      <c r="AH29" s="206"/>
      <c r="AI29" s="198"/>
      <c r="AJ29" s="79"/>
      <c r="AK29" s="79"/>
    </row>
    <row r="30" spans="1:37" ht="71.25" customHeight="1" x14ac:dyDescent="0.2">
      <c r="A30" s="187"/>
      <c r="B30" s="189">
        <v>5</v>
      </c>
      <c r="C30" s="194" t="s">
        <v>136</v>
      </c>
      <c r="D30" s="191" t="s">
        <v>21</v>
      </c>
      <c r="E30" s="69" t="s">
        <v>109</v>
      </c>
      <c r="F30" s="69" t="s">
        <v>90</v>
      </c>
      <c r="G30" s="192">
        <v>2</v>
      </c>
      <c r="H30" s="192">
        <v>4</v>
      </c>
      <c r="I30" s="199" t="str">
        <f>CONCATENATE(G30,H30)</f>
        <v>24</v>
      </c>
      <c r="J30" s="199" t="str">
        <f>VLOOKUP(I30,REFERENCIAS!$L$12:$M$36,2,FALSE)</f>
        <v>Alto</v>
      </c>
      <c r="K30" s="57" t="s">
        <v>112</v>
      </c>
      <c r="L30" s="60">
        <v>15</v>
      </c>
      <c r="M30" s="61">
        <v>15</v>
      </c>
      <c r="N30" s="61">
        <v>15</v>
      </c>
      <c r="O30" s="60">
        <v>15</v>
      </c>
      <c r="P30" s="61">
        <v>15</v>
      </c>
      <c r="Q30" s="60">
        <v>15</v>
      </c>
      <c r="R30" s="60">
        <v>10</v>
      </c>
      <c r="S30" s="60">
        <f t="shared" si="1"/>
        <v>100</v>
      </c>
      <c r="T30" s="61" t="str">
        <f t="shared" si="2"/>
        <v>FUERTEFUERTE</v>
      </c>
      <c r="U30" s="60" t="str">
        <f t="shared" si="3"/>
        <v>FUERTE</v>
      </c>
      <c r="V30" s="60" t="s">
        <v>45</v>
      </c>
      <c r="W30" s="61">
        <f>VLOOKUP(T30,REFERENCIAS!$R$12:$S$20,2,FALSE)</f>
        <v>100</v>
      </c>
      <c r="X30" s="61" t="str">
        <f t="shared" si="0"/>
        <v>NO</v>
      </c>
      <c r="Y30" s="200" t="str">
        <f>IF(AVERAGE(W30:W33)&lt;50,"DÉBIL",IF(AVERAGE(W30:W33)&lt;100,"MODERADO","FUERTE"))</f>
        <v>MODERADO</v>
      </c>
      <c r="Z30" s="202" t="s">
        <v>70</v>
      </c>
      <c r="AA30" s="202" t="s">
        <v>71</v>
      </c>
      <c r="AB30" s="202" t="str">
        <f>CONCATENATE(Y30,Z30,AA30)</f>
        <v>MODERADODIRECTAMENTEINDIRECTAMENTE</v>
      </c>
      <c r="AC30" s="202">
        <f>VLOOKUP(AB30,REFERENCIAS!$X$11:$Z$19,2,FALSE)</f>
        <v>1</v>
      </c>
      <c r="AD30" s="202">
        <f>VLOOKUP(AB30,REFERENCIAS!$X$11:$Z$19,3,FALSE)</f>
        <v>0</v>
      </c>
      <c r="AE30" s="204">
        <f>IF(G30-AC30&lt;1,1,G30-AC30)</f>
        <v>1</v>
      </c>
      <c r="AF30" s="204">
        <f>IF(H30-AD30&lt;1,1,H30-AD30)</f>
        <v>4</v>
      </c>
      <c r="AG30" s="204" t="str">
        <f>CONCATENATE(AE30,AF30)</f>
        <v>14</v>
      </c>
      <c r="AH30" s="206" t="str">
        <f>VLOOKUP(AG30,REFERENCIAS!$L$12:$M$36,2,FALSE)</f>
        <v>Alto</v>
      </c>
      <c r="AI30" s="197" t="s">
        <v>133</v>
      </c>
      <c r="AJ30" s="79"/>
      <c r="AK30" s="79"/>
    </row>
    <row r="31" spans="1:37" ht="71.25" customHeight="1" x14ac:dyDescent="0.2">
      <c r="A31" s="187"/>
      <c r="B31" s="189"/>
      <c r="C31" s="194"/>
      <c r="D31" s="191"/>
      <c r="E31" s="69" t="s">
        <v>111</v>
      </c>
      <c r="F31" s="69" t="s">
        <v>92</v>
      </c>
      <c r="G31" s="192"/>
      <c r="H31" s="192"/>
      <c r="I31" s="199"/>
      <c r="J31" s="199"/>
      <c r="K31" s="57" t="s">
        <v>113</v>
      </c>
      <c r="L31" s="60">
        <v>15</v>
      </c>
      <c r="M31" s="61">
        <v>15</v>
      </c>
      <c r="N31" s="61">
        <v>15</v>
      </c>
      <c r="O31" s="60">
        <v>15</v>
      </c>
      <c r="P31" s="61">
        <v>0</v>
      </c>
      <c r="Q31" s="60">
        <v>0</v>
      </c>
      <c r="R31" s="60">
        <v>10</v>
      </c>
      <c r="S31" s="60">
        <f t="shared" si="1"/>
        <v>70</v>
      </c>
      <c r="T31" s="61" t="str">
        <f t="shared" si="2"/>
        <v>DÉBILMODERADO</v>
      </c>
      <c r="U31" s="60" t="str">
        <f t="shared" si="3"/>
        <v>DÉBIL</v>
      </c>
      <c r="V31" s="60" t="s">
        <v>20</v>
      </c>
      <c r="W31" s="61">
        <f>VLOOKUP(T31,REFERENCIAS!$R$12:$S$20,2,FALSE)</f>
        <v>0</v>
      </c>
      <c r="X31" s="61" t="str">
        <f t="shared" si="0"/>
        <v>SI</v>
      </c>
      <c r="Y31" s="201"/>
      <c r="Z31" s="203"/>
      <c r="AA31" s="203"/>
      <c r="AB31" s="203"/>
      <c r="AC31" s="203"/>
      <c r="AD31" s="203"/>
      <c r="AE31" s="205"/>
      <c r="AF31" s="205"/>
      <c r="AG31" s="205"/>
      <c r="AH31" s="206"/>
      <c r="AI31" s="198"/>
      <c r="AJ31" s="79"/>
      <c r="AK31" s="79"/>
    </row>
    <row r="32" spans="1:37" ht="71.25" customHeight="1" x14ac:dyDescent="0.2">
      <c r="A32" s="187"/>
      <c r="B32" s="189"/>
      <c r="C32" s="194"/>
      <c r="D32" s="191"/>
      <c r="E32" s="69" t="s">
        <v>110</v>
      </c>
      <c r="F32" s="69" t="s">
        <v>95</v>
      </c>
      <c r="G32" s="192"/>
      <c r="H32" s="192"/>
      <c r="I32" s="199"/>
      <c r="J32" s="199"/>
      <c r="K32" s="57" t="s">
        <v>114</v>
      </c>
      <c r="L32" s="60">
        <v>15</v>
      </c>
      <c r="M32" s="61">
        <v>15</v>
      </c>
      <c r="N32" s="61">
        <v>15</v>
      </c>
      <c r="O32" s="60">
        <v>15</v>
      </c>
      <c r="P32" s="61">
        <v>15</v>
      </c>
      <c r="Q32" s="60">
        <v>15</v>
      </c>
      <c r="R32" s="60">
        <v>10</v>
      </c>
      <c r="S32" s="60">
        <f t="shared" si="1"/>
        <v>100</v>
      </c>
      <c r="T32" s="61" t="str">
        <f t="shared" si="2"/>
        <v>FUERTEFUERTE</v>
      </c>
      <c r="U32" s="60" t="str">
        <f t="shared" si="3"/>
        <v>FUERTE</v>
      </c>
      <c r="V32" s="60" t="s">
        <v>45</v>
      </c>
      <c r="W32" s="61">
        <f>VLOOKUP(T32,REFERENCIAS!$R$12:$S$20,2,FALSE)</f>
        <v>100</v>
      </c>
      <c r="X32" s="61" t="str">
        <f t="shared" si="0"/>
        <v>NO</v>
      </c>
      <c r="Y32" s="201"/>
      <c r="Z32" s="203"/>
      <c r="AA32" s="203"/>
      <c r="AB32" s="203"/>
      <c r="AC32" s="203"/>
      <c r="AD32" s="203"/>
      <c r="AE32" s="205"/>
      <c r="AF32" s="205"/>
      <c r="AG32" s="205"/>
      <c r="AH32" s="206"/>
      <c r="AI32" s="198"/>
      <c r="AJ32" s="79"/>
      <c r="AK32" s="79"/>
    </row>
    <row r="33" spans="1:37" ht="71.25" customHeight="1" x14ac:dyDescent="0.2">
      <c r="A33" s="187"/>
      <c r="B33" s="189"/>
      <c r="C33" s="194"/>
      <c r="D33" s="191"/>
      <c r="E33" s="69" t="s">
        <v>115</v>
      </c>
      <c r="F33" s="69" t="s">
        <v>102</v>
      </c>
      <c r="G33" s="192"/>
      <c r="H33" s="192"/>
      <c r="I33" s="199"/>
      <c r="J33" s="199"/>
      <c r="K33" s="57" t="s">
        <v>116</v>
      </c>
      <c r="L33" s="60">
        <v>15</v>
      </c>
      <c r="M33" s="61">
        <v>15</v>
      </c>
      <c r="N33" s="61">
        <v>15</v>
      </c>
      <c r="O33" s="60">
        <v>15</v>
      </c>
      <c r="P33" s="61">
        <v>15</v>
      </c>
      <c r="Q33" s="60">
        <v>15</v>
      </c>
      <c r="R33" s="60">
        <v>10</v>
      </c>
      <c r="S33" s="60">
        <f t="shared" si="1"/>
        <v>100</v>
      </c>
      <c r="T33" s="61" t="str">
        <f t="shared" si="2"/>
        <v>FUERTEMODERADO</v>
      </c>
      <c r="U33" s="60" t="str">
        <f t="shared" si="3"/>
        <v>FUERTE</v>
      </c>
      <c r="V33" s="73" t="s">
        <v>20</v>
      </c>
      <c r="W33" s="61">
        <f>VLOOKUP(T33,REFERENCIAS!$R$12:$S$20,2,FALSE)</f>
        <v>50</v>
      </c>
      <c r="X33" s="61" t="str">
        <f t="shared" si="0"/>
        <v>SI</v>
      </c>
      <c r="Y33" s="201"/>
      <c r="Z33" s="203"/>
      <c r="AA33" s="203"/>
      <c r="AB33" s="203"/>
      <c r="AC33" s="203"/>
      <c r="AD33" s="203"/>
      <c r="AE33" s="205"/>
      <c r="AF33" s="205"/>
      <c r="AG33" s="205"/>
      <c r="AH33" s="206"/>
      <c r="AI33" s="198"/>
      <c r="AJ33" s="79"/>
      <c r="AK33" s="79"/>
    </row>
    <row r="34" spans="1:37" ht="123" x14ac:dyDescent="0.2">
      <c r="A34" s="187"/>
      <c r="B34" s="189">
        <v>6</v>
      </c>
      <c r="C34" s="194" t="s">
        <v>141</v>
      </c>
      <c r="D34" s="191" t="s">
        <v>21</v>
      </c>
      <c r="E34" s="69" t="s">
        <v>117</v>
      </c>
      <c r="F34" s="69" t="s">
        <v>90</v>
      </c>
      <c r="G34" s="192">
        <v>2</v>
      </c>
      <c r="H34" s="192">
        <v>4</v>
      </c>
      <c r="I34" s="199" t="str">
        <f>CONCATENATE(G34,H34)</f>
        <v>24</v>
      </c>
      <c r="J34" s="199" t="str">
        <f>VLOOKUP(I34,REFERENCIAS!$L$12:$M$36,2,FALSE)</f>
        <v>Alto</v>
      </c>
      <c r="K34" s="57" t="s">
        <v>126</v>
      </c>
      <c r="L34" s="58">
        <v>15</v>
      </c>
      <c r="M34" s="59">
        <v>15</v>
      </c>
      <c r="N34" s="59">
        <v>15</v>
      </c>
      <c r="O34" s="58">
        <v>15</v>
      </c>
      <c r="P34" s="59">
        <v>15</v>
      </c>
      <c r="Q34" s="58">
        <v>15</v>
      </c>
      <c r="R34" s="58">
        <v>10</v>
      </c>
      <c r="S34" s="58">
        <f t="shared" si="1"/>
        <v>100</v>
      </c>
      <c r="T34" s="59" t="str">
        <f t="shared" si="2"/>
        <v>FUERTEFUERTE</v>
      </c>
      <c r="U34" s="58" t="str">
        <f t="shared" si="3"/>
        <v>FUERTE</v>
      </c>
      <c r="V34" s="58" t="s">
        <v>45</v>
      </c>
      <c r="W34" s="59">
        <f>VLOOKUP(T34,REFERENCIAS!$R$12:$S$20,2,FALSE)</f>
        <v>100</v>
      </c>
      <c r="X34" s="59" t="str">
        <f t="shared" si="0"/>
        <v>NO</v>
      </c>
      <c r="Y34" s="208" t="str">
        <f>IF(AVERAGE(W34:W41)&lt;50,"DÉBIL",IF(AVERAGE(W34:W41)&lt;100,"MODERADO","FUERTE"))</f>
        <v>MODERADO</v>
      </c>
      <c r="Z34" s="210" t="s">
        <v>70</v>
      </c>
      <c r="AA34" s="210" t="s">
        <v>71</v>
      </c>
      <c r="AB34" s="210" t="str">
        <f>CONCATENATE(Y34,Z34,AA34)</f>
        <v>MODERADODIRECTAMENTEINDIRECTAMENTE</v>
      </c>
      <c r="AC34" s="210">
        <f>VLOOKUP(AB34,REFERENCIAS!$X$11:$Z$19,2,FALSE)</f>
        <v>1</v>
      </c>
      <c r="AD34" s="210">
        <f>VLOOKUP(AB34,REFERENCIAS!$X$11:$Z$19,3,FALSE)</f>
        <v>0</v>
      </c>
      <c r="AE34" s="212">
        <f>IF(G34-AC34&lt;1,1,G34-AC34)</f>
        <v>1</v>
      </c>
      <c r="AF34" s="212">
        <f>IF(H34-AD34&lt;1,1,H34-AD34)</f>
        <v>4</v>
      </c>
      <c r="AG34" s="212" t="str">
        <f>CONCATENATE(AE34,AF34)</f>
        <v>14</v>
      </c>
      <c r="AH34" s="199" t="str">
        <f>VLOOKUP(AG34,REFERENCIAS!$L$12:$M$36,2,FALSE)</f>
        <v>Alto</v>
      </c>
      <c r="AI34" s="197" t="s">
        <v>133</v>
      </c>
      <c r="AJ34" s="79"/>
      <c r="AK34" s="79"/>
    </row>
    <row r="35" spans="1:37" ht="92.25" x14ac:dyDescent="0.2">
      <c r="A35" s="187"/>
      <c r="B35" s="189"/>
      <c r="C35" s="194"/>
      <c r="D35" s="191"/>
      <c r="E35" s="69" t="s">
        <v>124</v>
      </c>
      <c r="F35" s="69" t="s">
        <v>92</v>
      </c>
      <c r="G35" s="192"/>
      <c r="H35" s="192"/>
      <c r="I35" s="199"/>
      <c r="J35" s="199"/>
      <c r="K35" s="57" t="s">
        <v>125</v>
      </c>
      <c r="L35" s="58">
        <v>15</v>
      </c>
      <c r="M35" s="59">
        <v>15</v>
      </c>
      <c r="N35" s="59">
        <v>15</v>
      </c>
      <c r="O35" s="58">
        <v>15</v>
      </c>
      <c r="P35" s="59">
        <v>15</v>
      </c>
      <c r="Q35" s="58">
        <v>15</v>
      </c>
      <c r="R35" s="58">
        <v>10</v>
      </c>
      <c r="S35" s="58">
        <f t="shared" si="1"/>
        <v>100</v>
      </c>
      <c r="T35" s="59" t="str">
        <f t="shared" si="2"/>
        <v>FUERTEMODERADO</v>
      </c>
      <c r="U35" s="58" t="str">
        <f t="shared" si="3"/>
        <v>FUERTE</v>
      </c>
      <c r="V35" s="58" t="s">
        <v>20</v>
      </c>
      <c r="W35" s="59">
        <f>VLOOKUP(T35,REFERENCIAS!$R$12:$S$20,2,FALSE)</f>
        <v>50</v>
      </c>
      <c r="X35" s="59" t="str">
        <f t="shared" si="0"/>
        <v>SI</v>
      </c>
      <c r="Y35" s="209"/>
      <c r="Z35" s="211"/>
      <c r="AA35" s="211"/>
      <c r="AB35" s="211"/>
      <c r="AC35" s="211"/>
      <c r="AD35" s="211"/>
      <c r="AE35" s="213"/>
      <c r="AF35" s="213"/>
      <c r="AG35" s="213"/>
      <c r="AH35" s="199"/>
      <c r="AI35" s="198"/>
      <c r="AJ35" s="79"/>
      <c r="AK35" s="79"/>
    </row>
    <row r="36" spans="1:37" ht="170.25" customHeight="1" x14ac:dyDescent="0.2">
      <c r="A36" s="187"/>
      <c r="B36" s="189"/>
      <c r="C36" s="194"/>
      <c r="D36" s="191"/>
      <c r="E36" s="69" t="s">
        <v>119</v>
      </c>
      <c r="F36" s="69" t="s">
        <v>95</v>
      </c>
      <c r="G36" s="192"/>
      <c r="H36" s="192"/>
      <c r="I36" s="199"/>
      <c r="J36" s="199"/>
      <c r="K36" s="57" t="s">
        <v>121</v>
      </c>
      <c r="L36" s="58">
        <v>15</v>
      </c>
      <c r="M36" s="59">
        <v>15</v>
      </c>
      <c r="N36" s="59">
        <v>15</v>
      </c>
      <c r="O36" s="58">
        <v>15</v>
      </c>
      <c r="P36" s="59">
        <v>15</v>
      </c>
      <c r="Q36" s="58">
        <v>15</v>
      </c>
      <c r="R36" s="58">
        <v>10</v>
      </c>
      <c r="S36" s="58">
        <f t="shared" si="1"/>
        <v>100</v>
      </c>
      <c r="T36" s="59" t="str">
        <f t="shared" si="2"/>
        <v>FUERTEFUERTE</v>
      </c>
      <c r="U36" s="58" t="str">
        <f t="shared" si="3"/>
        <v>FUERTE</v>
      </c>
      <c r="V36" s="58" t="s">
        <v>45</v>
      </c>
      <c r="W36" s="59">
        <f>VLOOKUP(T36,REFERENCIAS!$R$12:$S$20,2,FALSE)</f>
        <v>100</v>
      </c>
      <c r="X36" s="59" t="str">
        <f t="shared" si="0"/>
        <v>NO</v>
      </c>
      <c r="Y36" s="209"/>
      <c r="Z36" s="211"/>
      <c r="AA36" s="211"/>
      <c r="AB36" s="211"/>
      <c r="AC36" s="211"/>
      <c r="AD36" s="211"/>
      <c r="AE36" s="213"/>
      <c r="AF36" s="213"/>
      <c r="AG36" s="213"/>
      <c r="AH36" s="199"/>
      <c r="AI36" s="198"/>
      <c r="AJ36" s="79"/>
      <c r="AK36" s="79"/>
    </row>
    <row r="37" spans="1:37" ht="101.25" customHeight="1" x14ac:dyDescent="0.2">
      <c r="A37" s="187"/>
      <c r="B37" s="189"/>
      <c r="C37" s="194"/>
      <c r="D37" s="191"/>
      <c r="E37" s="69" t="s">
        <v>94</v>
      </c>
      <c r="F37" s="69" t="s">
        <v>123</v>
      </c>
      <c r="G37" s="192"/>
      <c r="H37" s="192"/>
      <c r="I37" s="199"/>
      <c r="J37" s="199"/>
      <c r="K37" s="57" t="s">
        <v>116</v>
      </c>
      <c r="L37" s="58">
        <v>15</v>
      </c>
      <c r="M37" s="59">
        <v>15</v>
      </c>
      <c r="N37" s="59">
        <v>15</v>
      </c>
      <c r="O37" s="58">
        <v>15</v>
      </c>
      <c r="P37" s="59">
        <v>15</v>
      </c>
      <c r="Q37" s="58">
        <v>15</v>
      </c>
      <c r="R37" s="58">
        <v>10</v>
      </c>
      <c r="S37" s="58">
        <f t="shared" si="1"/>
        <v>100</v>
      </c>
      <c r="T37" s="59" t="str">
        <f t="shared" si="2"/>
        <v>MODERADOMODERADO</v>
      </c>
      <c r="U37" s="58" t="s">
        <v>20</v>
      </c>
      <c r="V37" s="58" t="s">
        <v>20</v>
      </c>
      <c r="W37" s="59">
        <f>VLOOKUP(T37,REFERENCIAS!$R$12:$S$20,2,FALSE)</f>
        <v>50</v>
      </c>
      <c r="X37" s="59" t="str">
        <f t="shared" si="0"/>
        <v>SI</v>
      </c>
      <c r="Y37" s="209"/>
      <c r="Z37" s="211"/>
      <c r="AA37" s="211"/>
      <c r="AB37" s="211"/>
      <c r="AC37" s="211"/>
      <c r="AD37" s="211"/>
      <c r="AE37" s="213"/>
      <c r="AF37" s="213"/>
      <c r="AG37" s="213"/>
      <c r="AH37" s="199"/>
      <c r="AI37" s="198"/>
      <c r="AJ37" s="79"/>
      <c r="AK37" s="79"/>
    </row>
    <row r="38" spans="1:37" ht="78.75" customHeight="1" x14ac:dyDescent="0.2">
      <c r="A38" s="187"/>
      <c r="B38" s="189"/>
      <c r="C38" s="194"/>
      <c r="D38" s="191"/>
      <c r="E38" s="69" t="s">
        <v>98</v>
      </c>
      <c r="F38" s="69"/>
      <c r="G38" s="192"/>
      <c r="H38" s="192"/>
      <c r="I38" s="199"/>
      <c r="J38" s="199"/>
      <c r="K38" s="57" t="s">
        <v>108</v>
      </c>
      <c r="L38" s="58">
        <v>15</v>
      </c>
      <c r="M38" s="58">
        <v>15</v>
      </c>
      <c r="N38" s="59">
        <v>15</v>
      </c>
      <c r="O38" s="58">
        <v>15</v>
      </c>
      <c r="P38" s="58">
        <v>15</v>
      </c>
      <c r="Q38" s="58">
        <v>15</v>
      </c>
      <c r="R38" s="58">
        <v>10</v>
      </c>
      <c r="S38" s="58">
        <f t="shared" si="1"/>
        <v>100</v>
      </c>
      <c r="T38" s="59" t="str">
        <f t="shared" si="2"/>
        <v>FUERTEFUERTE</v>
      </c>
      <c r="U38" s="58" t="str">
        <f t="shared" si="3"/>
        <v>FUERTE</v>
      </c>
      <c r="V38" s="58" t="s">
        <v>45</v>
      </c>
      <c r="W38" s="59">
        <f>VLOOKUP(T38,REFERENCIAS!$R$12:$S$20,2,FALSE)</f>
        <v>100</v>
      </c>
      <c r="X38" s="59" t="str">
        <f t="shared" si="0"/>
        <v>NO</v>
      </c>
      <c r="Y38" s="209"/>
      <c r="Z38" s="211"/>
      <c r="AA38" s="211"/>
      <c r="AB38" s="211"/>
      <c r="AC38" s="211"/>
      <c r="AD38" s="211"/>
      <c r="AE38" s="213"/>
      <c r="AF38" s="213"/>
      <c r="AG38" s="213"/>
      <c r="AH38" s="199"/>
      <c r="AI38" s="198"/>
      <c r="AJ38" s="79"/>
      <c r="AK38" s="79"/>
    </row>
    <row r="39" spans="1:37" ht="180.75" customHeight="1" x14ac:dyDescent="0.2">
      <c r="A39" s="187"/>
      <c r="B39" s="189"/>
      <c r="C39" s="194"/>
      <c r="D39" s="191"/>
      <c r="E39" s="69" t="s">
        <v>103</v>
      </c>
      <c r="F39" s="69"/>
      <c r="G39" s="192"/>
      <c r="H39" s="192"/>
      <c r="I39" s="199"/>
      <c r="J39" s="199"/>
      <c r="K39" s="57" t="s">
        <v>148</v>
      </c>
      <c r="L39" s="58">
        <v>15</v>
      </c>
      <c r="M39" s="59">
        <v>15</v>
      </c>
      <c r="N39" s="59">
        <v>15</v>
      </c>
      <c r="O39" s="58">
        <v>15</v>
      </c>
      <c r="P39" s="59">
        <v>15</v>
      </c>
      <c r="Q39" s="58">
        <v>0</v>
      </c>
      <c r="R39" s="58">
        <v>10</v>
      </c>
      <c r="S39" s="58">
        <f t="shared" si="1"/>
        <v>85</v>
      </c>
      <c r="T39" s="59" t="str">
        <f t="shared" si="2"/>
        <v>DÉBILDÉBIL</v>
      </c>
      <c r="U39" s="58" t="str">
        <f t="shared" si="3"/>
        <v>DÉBIL</v>
      </c>
      <c r="V39" s="58" t="s">
        <v>48</v>
      </c>
      <c r="W39" s="59">
        <f>VLOOKUP(T39,REFERENCIAS!$R$12:$S$20,2,FALSE)</f>
        <v>0</v>
      </c>
      <c r="X39" s="59" t="str">
        <f t="shared" si="0"/>
        <v>SI</v>
      </c>
      <c r="Y39" s="209"/>
      <c r="Z39" s="211"/>
      <c r="AA39" s="211"/>
      <c r="AB39" s="211"/>
      <c r="AC39" s="211"/>
      <c r="AD39" s="211"/>
      <c r="AE39" s="213"/>
      <c r="AF39" s="213"/>
      <c r="AG39" s="213"/>
      <c r="AH39" s="199"/>
      <c r="AI39" s="198"/>
      <c r="AJ39" s="79"/>
      <c r="AK39" s="79"/>
    </row>
    <row r="40" spans="1:37" ht="150.75" customHeight="1" x14ac:dyDescent="0.2">
      <c r="A40" s="187"/>
      <c r="B40" s="189"/>
      <c r="C40" s="194"/>
      <c r="D40" s="191"/>
      <c r="E40" s="69" t="s">
        <v>91</v>
      </c>
      <c r="F40" s="69"/>
      <c r="G40" s="192"/>
      <c r="H40" s="192"/>
      <c r="I40" s="199"/>
      <c r="J40" s="199"/>
      <c r="K40" s="57" t="s">
        <v>149</v>
      </c>
      <c r="L40" s="58">
        <v>15</v>
      </c>
      <c r="M40" s="58">
        <v>15</v>
      </c>
      <c r="N40" s="59">
        <v>15</v>
      </c>
      <c r="O40" s="58">
        <v>15</v>
      </c>
      <c r="P40" s="58">
        <v>15</v>
      </c>
      <c r="Q40" s="58">
        <v>0</v>
      </c>
      <c r="R40" s="58">
        <v>10</v>
      </c>
      <c r="S40" s="58">
        <f t="shared" si="1"/>
        <v>85</v>
      </c>
      <c r="T40" s="59" t="str">
        <f t="shared" si="2"/>
        <v>DÉBILDÉBIL</v>
      </c>
      <c r="U40" s="58" t="str">
        <f t="shared" si="3"/>
        <v>DÉBIL</v>
      </c>
      <c r="V40" s="58" t="s">
        <v>48</v>
      </c>
      <c r="W40" s="59">
        <f>VLOOKUP(T40,REFERENCIAS!$R$12:$S$20,2,FALSE)</f>
        <v>0</v>
      </c>
      <c r="X40" s="59" t="str">
        <f t="shared" si="0"/>
        <v>SI</v>
      </c>
      <c r="Y40" s="209"/>
      <c r="Z40" s="211"/>
      <c r="AA40" s="211"/>
      <c r="AB40" s="211"/>
      <c r="AC40" s="211"/>
      <c r="AD40" s="211"/>
      <c r="AE40" s="213"/>
      <c r="AF40" s="213"/>
      <c r="AG40" s="213"/>
      <c r="AH40" s="199"/>
      <c r="AI40" s="198"/>
      <c r="AJ40" s="79"/>
      <c r="AK40" s="79"/>
    </row>
    <row r="41" spans="1:37" ht="133.5" customHeight="1" x14ac:dyDescent="0.2">
      <c r="A41" s="187"/>
      <c r="B41" s="189"/>
      <c r="C41" s="194"/>
      <c r="D41" s="191"/>
      <c r="E41" s="69" t="s">
        <v>122</v>
      </c>
      <c r="F41" s="69"/>
      <c r="G41" s="192"/>
      <c r="H41" s="192"/>
      <c r="I41" s="199"/>
      <c r="J41" s="199"/>
      <c r="K41" s="57" t="s">
        <v>150</v>
      </c>
      <c r="L41" s="58">
        <v>15</v>
      </c>
      <c r="M41" s="59">
        <v>15</v>
      </c>
      <c r="N41" s="59">
        <v>15</v>
      </c>
      <c r="O41" s="58">
        <v>15</v>
      </c>
      <c r="P41" s="59">
        <v>15</v>
      </c>
      <c r="Q41" s="58">
        <v>15</v>
      </c>
      <c r="R41" s="58">
        <v>10</v>
      </c>
      <c r="S41" s="58">
        <f t="shared" si="1"/>
        <v>100</v>
      </c>
      <c r="T41" s="59" t="str">
        <f t="shared" si="2"/>
        <v>FUERTEFUERTE</v>
      </c>
      <c r="U41" s="58" t="str">
        <f t="shared" si="3"/>
        <v>FUERTE</v>
      </c>
      <c r="V41" s="58" t="s">
        <v>45</v>
      </c>
      <c r="W41" s="59">
        <f>VLOOKUP(T41,REFERENCIAS!$R$12:$S$20,2,FALSE)</f>
        <v>100</v>
      </c>
      <c r="X41" s="59" t="str">
        <f t="shared" si="0"/>
        <v>NO</v>
      </c>
      <c r="Y41" s="209"/>
      <c r="Z41" s="211"/>
      <c r="AA41" s="211"/>
      <c r="AB41" s="211"/>
      <c r="AC41" s="211"/>
      <c r="AD41" s="211"/>
      <c r="AE41" s="213"/>
      <c r="AF41" s="213"/>
      <c r="AG41" s="213"/>
      <c r="AH41" s="199"/>
      <c r="AI41" s="198"/>
      <c r="AJ41" s="79"/>
      <c r="AK41" s="79"/>
    </row>
    <row r="42" spans="1:37" ht="123" x14ac:dyDescent="0.2">
      <c r="A42" s="187"/>
      <c r="B42" s="189">
        <v>7</v>
      </c>
      <c r="C42" s="194" t="s">
        <v>140</v>
      </c>
      <c r="D42" s="191" t="s">
        <v>21</v>
      </c>
      <c r="E42" s="69" t="s">
        <v>98</v>
      </c>
      <c r="F42" s="69" t="s">
        <v>90</v>
      </c>
      <c r="G42" s="192">
        <v>3</v>
      </c>
      <c r="H42" s="192">
        <v>3</v>
      </c>
      <c r="I42" s="199" t="str">
        <f>CONCATENATE(G42,H42)</f>
        <v>33</v>
      </c>
      <c r="J42" s="199" t="str">
        <f>VLOOKUP(I42,REFERENCIAS!$L$12:$M$36,2,FALSE)</f>
        <v>Alto</v>
      </c>
      <c r="K42" s="57" t="s">
        <v>108</v>
      </c>
      <c r="L42" s="58">
        <v>15</v>
      </c>
      <c r="M42" s="58">
        <v>15</v>
      </c>
      <c r="N42" s="59">
        <v>15</v>
      </c>
      <c r="O42" s="58">
        <v>15</v>
      </c>
      <c r="P42" s="58">
        <v>15</v>
      </c>
      <c r="Q42" s="58">
        <v>15</v>
      </c>
      <c r="R42" s="58">
        <v>10</v>
      </c>
      <c r="S42" s="58">
        <f t="shared" si="1"/>
        <v>100</v>
      </c>
      <c r="T42" s="59" t="str">
        <f t="shared" si="2"/>
        <v>FUERTEFUERTE</v>
      </c>
      <c r="U42" s="58" t="str">
        <f t="shared" si="3"/>
        <v>FUERTE</v>
      </c>
      <c r="V42" s="73" t="s">
        <v>45</v>
      </c>
      <c r="W42" s="59">
        <f>VLOOKUP(T42,REFERENCIAS!$R$12:$S$20,2,FALSE)</f>
        <v>100</v>
      </c>
      <c r="X42" s="59" t="str">
        <f t="shared" si="0"/>
        <v>NO</v>
      </c>
      <c r="Y42" s="208" t="str">
        <f>IF(AVERAGE(W42:W48)&lt;50,"DÉBIL",IF(AVERAGE(W42:W48)&lt;100,"MODERADO","FUERTE"))</f>
        <v>MODERADO</v>
      </c>
      <c r="Z42" s="210" t="s">
        <v>70</v>
      </c>
      <c r="AA42" s="210" t="s">
        <v>71</v>
      </c>
      <c r="AB42" s="210" t="str">
        <f>CONCATENATE(Y42,Z42,AA42)</f>
        <v>MODERADODIRECTAMENTEINDIRECTAMENTE</v>
      </c>
      <c r="AC42" s="210">
        <f>VLOOKUP(AB42,REFERENCIAS!$X$11:$Z$19,2,FALSE)</f>
        <v>1</v>
      </c>
      <c r="AD42" s="210">
        <f>VLOOKUP(AB42,REFERENCIAS!$X$11:$Z$19,3,FALSE)</f>
        <v>0</v>
      </c>
      <c r="AE42" s="212">
        <f>IF(G42-AC42&lt;1,1,G42-AC42)</f>
        <v>2</v>
      </c>
      <c r="AF42" s="212">
        <f>IF(H42-AD42&lt;1,1,H42-AD42)</f>
        <v>3</v>
      </c>
      <c r="AG42" s="212" t="str">
        <f>CONCATENATE(AE42,AF42)</f>
        <v>23</v>
      </c>
      <c r="AH42" s="199" t="str">
        <f>VLOOKUP(AG42,REFERENCIAS!$L$12:$M$36,2,FALSE)</f>
        <v>Moderado</v>
      </c>
      <c r="AI42" s="197" t="s">
        <v>133</v>
      </c>
      <c r="AJ42" s="79"/>
      <c r="AK42" s="79"/>
    </row>
    <row r="43" spans="1:37" ht="202.5" customHeight="1" x14ac:dyDescent="0.2">
      <c r="A43" s="187"/>
      <c r="B43" s="189"/>
      <c r="C43" s="194"/>
      <c r="D43" s="191"/>
      <c r="E43" s="69" t="s">
        <v>104</v>
      </c>
      <c r="F43" s="69" t="s">
        <v>92</v>
      </c>
      <c r="G43" s="192"/>
      <c r="H43" s="192"/>
      <c r="I43" s="199"/>
      <c r="J43" s="199"/>
      <c r="K43" s="57" t="s">
        <v>128</v>
      </c>
      <c r="L43" s="58">
        <v>15</v>
      </c>
      <c r="M43" s="59">
        <v>15</v>
      </c>
      <c r="N43" s="59">
        <v>15</v>
      </c>
      <c r="O43" s="58">
        <v>15</v>
      </c>
      <c r="P43" s="59">
        <v>15</v>
      </c>
      <c r="Q43" s="58">
        <v>15</v>
      </c>
      <c r="R43" s="58">
        <v>10</v>
      </c>
      <c r="S43" s="58">
        <f t="shared" si="1"/>
        <v>100</v>
      </c>
      <c r="T43" s="59" t="str">
        <f t="shared" si="2"/>
        <v>FUERTEFUERTE</v>
      </c>
      <c r="U43" s="58" t="str">
        <f t="shared" si="3"/>
        <v>FUERTE</v>
      </c>
      <c r="V43" s="58" t="s">
        <v>45</v>
      </c>
      <c r="W43" s="59">
        <f>VLOOKUP(T43,REFERENCIAS!$R$12:$S$20,2,FALSE)</f>
        <v>100</v>
      </c>
      <c r="X43" s="59" t="str">
        <f t="shared" si="0"/>
        <v>NO</v>
      </c>
      <c r="Y43" s="209"/>
      <c r="Z43" s="211"/>
      <c r="AA43" s="211"/>
      <c r="AB43" s="211"/>
      <c r="AC43" s="211"/>
      <c r="AD43" s="211"/>
      <c r="AE43" s="213"/>
      <c r="AF43" s="213"/>
      <c r="AG43" s="213"/>
      <c r="AH43" s="199"/>
      <c r="AI43" s="198"/>
      <c r="AJ43" s="76"/>
      <c r="AK43" s="79"/>
    </row>
    <row r="44" spans="1:37" ht="241.5" x14ac:dyDescent="0.2">
      <c r="A44" s="187"/>
      <c r="B44" s="189"/>
      <c r="C44" s="194"/>
      <c r="D44" s="191"/>
      <c r="E44" s="69" t="s">
        <v>94</v>
      </c>
      <c r="F44" s="69" t="s">
        <v>95</v>
      </c>
      <c r="G44" s="192"/>
      <c r="H44" s="192"/>
      <c r="I44" s="199"/>
      <c r="J44" s="199"/>
      <c r="K44" s="57" t="s">
        <v>129</v>
      </c>
      <c r="L44" s="58">
        <v>15</v>
      </c>
      <c r="M44" s="59">
        <v>0</v>
      </c>
      <c r="N44" s="59">
        <v>15</v>
      </c>
      <c r="O44" s="58">
        <v>15</v>
      </c>
      <c r="P44" s="59">
        <v>15</v>
      </c>
      <c r="Q44" s="58">
        <v>15</v>
      </c>
      <c r="R44" s="58">
        <v>10</v>
      </c>
      <c r="S44" s="58">
        <f t="shared" si="1"/>
        <v>85</v>
      </c>
      <c r="T44" s="59" t="str">
        <f t="shared" si="2"/>
        <v>DÉBILMODERADO</v>
      </c>
      <c r="U44" s="58" t="str">
        <f t="shared" si="3"/>
        <v>DÉBIL</v>
      </c>
      <c r="V44" s="58" t="s">
        <v>20</v>
      </c>
      <c r="W44" s="59">
        <f>VLOOKUP(T44,REFERENCIAS!$R$12:$S$20,2,FALSE)</f>
        <v>0</v>
      </c>
      <c r="X44" s="59" t="str">
        <f t="shared" si="0"/>
        <v>SI</v>
      </c>
      <c r="Y44" s="209"/>
      <c r="Z44" s="211"/>
      <c r="AA44" s="211"/>
      <c r="AB44" s="211"/>
      <c r="AC44" s="211"/>
      <c r="AD44" s="211"/>
      <c r="AE44" s="213"/>
      <c r="AF44" s="213"/>
      <c r="AG44" s="213"/>
      <c r="AH44" s="199"/>
      <c r="AI44" s="198"/>
      <c r="AJ44" s="79"/>
      <c r="AK44" s="79"/>
    </row>
    <row r="45" spans="1:37" ht="132.75" customHeight="1" x14ac:dyDescent="0.2">
      <c r="A45" s="187"/>
      <c r="B45" s="189"/>
      <c r="C45" s="194"/>
      <c r="D45" s="191"/>
      <c r="E45" s="69"/>
      <c r="F45" s="69" t="s">
        <v>96</v>
      </c>
      <c r="G45" s="192"/>
      <c r="H45" s="192"/>
      <c r="I45" s="199"/>
      <c r="J45" s="199"/>
      <c r="K45" s="78" t="s">
        <v>142</v>
      </c>
      <c r="L45" s="58">
        <v>15</v>
      </c>
      <c r="M45" s="59">
        <v>15</v>
      </c>
      <c r="N45" s="59">
        <v>15</v>
      </c>
      <c r="O45" s="58">
        <v>10</v>
      </c>
      <c r="P45" s="59">
        <v>0</v>
      </c>
      <c r="Q45" s="58">
        <v>15</v>
      </c>
      <c r="R45" s="58">
        <v>10</v>
      </c>
      <c r="S45" s="58">
        <f>SUM(L46:R46)</f>
        <v>100</v>
      </c>
      <c r="T45" s="59" t="str">
        <f t="shared" si="2"/>
        <v>FUERTEDÉBIL</v>
      </c>
      <c r="U45" s="58" t="str">
        <f t="shared" si="3"/>
        <v>FUERTE</v>
      </c>
      <c r="V45" s="58" t="s">
        <v>48</v>
      </c>
      <c r="W45" s="59">
        <f>VLOOKUP(T45,REFERENCIAS!$R$12:$S$20,2,FALSE)</f>
        <v>0</v>
      </c>
      <c r="X45" s="59" t="str">
        <f t="shared" si="0"/>
        <v>SI</v>
      </c>
      <c r="Y45" s="209"/>
      <c r="Z45" s="211"/>
      <c r="AA45" s="211"/>
      <c r="AB45" s="211"/>
      <c r="AC45" s="211"/>
      <c r="AD45" s="211"/>
      <c r="AE45" s="213"/>
      <c r="AF45" s="213"/>
      <c r="AG45" s="213"/>
      <c r="AH45" s="199"/>
      <c r="AI45" s="198"/>
      <c r="AJ45" s="79"/>
      <c r="AK45" s="77"/>
    </row>
    <row r="46" spans="1:37" ht="409.5" x14ac:dyDescent="0.2">
      <c r="A46" s="187"/>
      <c r="B46" s="189"/>
      <c r="C46" s="194"/>
      <c r="D46" s="191"/>
      <c r="E46" s="69"/>
      <c r="F46" s="69" t="s">
        <v>97</v>
      </c>
      <c r="G46" s="192"/>
      <c r="H46" s="192"/>
      <c r="I46" s="199"/>
      <c r="J46" s="199"/>
      <c r="K46" s="72" t="s">
        <v>130</v>
      </c>
      <c r="L46" s="58">
        <v>15</v>
      </c>
      <c r="M46" s="59">
        <v>15</v>
      </c>
      <c r="N46" s="59">
        <v>15</v>
      </c>
      <c r="O46" s="58">
        <v>15</v>
      </c>
      <c r="P46" s="59">
        <v>15</v>
      </c>
      <c r="Q46" s="58">
        <v>15</v>
      </c>
      <c r="R46" s="58">
        <v>10</v>
      </c>
      <c r="S46" s="58">
        <f>SUM(L46:R46)</f>
        <v>100</v>
      </c>
      <c r="T46" s="59" t="str">
        <f t="shared" si="2"/>
        <v>FUERTEFUERTE</v>
      </c>
      <c r="U46" s="58" t="str">
        <f t="shared" ref="U46:U47" si="13">IF(S46&lt;86,"DÉBIL",IF(S46&lt;96,"MODERADO","FUERTE"))</f>
        <v>FUERTE</v>
      </c>
      <c r="V46" s="58" t="s">
        <v>45</v>
      </c>
      <c r="W46" s="59">
        <f>VLOOKUP(T46,REFERENCIAS!$R$12:$S$20,2,FALSE)</f>
        <v>100</v>
      </c>
      <c r="X46" s="59" t="str">
        <f t="shared" ref="X46:X48" si="14">IF(W46=100,"NO","SI")</f>
        <v>NO</v>
      </c>
      <c r="Y46" s="209"/>
      <c r="Z46" s="211"/>
      <c r="AA46" s="211"/>
      <c r="AB46" s="211"/>
      <c r="AC46" s="211"/>
      <c r="AD46" s="211"/>
      <c r="AE46" s="213"/>
      <c r="AF46" s="213"/>
      <c r="AG46" s="213"/>
      <c r="AH46" s="199"/>
      <c r="AI46" s="198"/>
      <c r="AJ46" s="79"/>
      <c r="AK46" s="79"/>
    </row>
    <row r="47" spans="1:37" ht="209.1" customHeight="1" x14ac:dyDescent="0.2">
      <c r="A47" s="187"/>
      <c r="B47" s="189"/>
      <c r="C47" s="194"/>
      <c r="D47" s="191"/>
      <c r="E47" s="69"/>
      <c r="F47" s="69"/>
      <c r="G47" s="192"/>
      <c r="H47" s="192"/>
      <c r="I47" s="199"/>
      <c r="J47" s="199"/>
      <c r="K47" s="67" t="s">
        <v>132</v>
      </c>
      <c r="L47" s="58">
        <v>15</v>
      </c>
      <c r="M47" s="59">
        <v>15</v>
      </c>
      <c r="N47" s="59">
        <v>15</v>
      </c>
      <c r="O47" s="58">
        <v>15</v>
      </c>
      <c r="P47" s="59">
        <v>15</v>
      </c>
      <c r="Q47" s="58">
        <v>15</v>
      </c>
      <c r="R47" s="58">
        <v>10</v>
      </c>
      <c r="S47" s="58">
        <f t="shared" ref="S47:S48" si="15">SUM(L47:R47)</f>
        <v>100</v>
      </c>
      <c r="T47" s="59" t="str">
        <f t="shared" ref="T47" si="16">CONCATENATE(U47,V47)</f>
        <v>FUERTEFUERTE</v>
      </c>
      <c r="U47" s="58" t="str">
        <f t="shared" si="13"/>
        <v>FUERTE</v>
      </c>
      <c r="V47" s="58" t="s">
        <v>45</v>
      </c>
      <c r="W47" s="59">
        <f>VLOOKUP(T47,REFERENCIAS!$R$12:$S$20,2,FALSE)</f>
        <v>100</v>
      </c>
      <c r="X47" s="59" t="str">
        <f t="shared" si="14"/>
        <v>NO</v>
      </c>
      <c r="Y47" s="209"/>
      <c r="Z47" s="211"/>
      <c r="AA47" s="211"/>
      <c r="AB47" s="211"/>
      <c r="AC47" s="211"/>
      <c r="AD47" s="211"/>
      <c r="AE47" s="213"/>
      <c r="AF47" s="213"/>
      <c r="AG47" s="213"/>
      <c r="AH47" s="199"/>
      <c r="AI47" s="198"/>
      <c r="AJ47" s="79"/>
      <c r="AK47" s="79"/>
    </row>
    <row r="48" spans="1:37" ht="379.5" x14ac:dyDescent="0.2">
      <c r="A48" s="188"/>
      <c r="B48" s="189"/>
      <c r="C48" s="194"/>
      <c r="D48" s="191"/>
      <c r="E48" s="56"/>
      <c r="F48" s="56"/>
      <c r="G48" s="192"/>
      <c r="H48" s="192"/>
      <c r="I48" s="199"/>
      <c r="J48" s="199"/>
      <c r="K48" s="57" t="s">
        <v>131</v>
      </c>
      <c r="L48" s="58">
        <v>15</v>
      </c>
      <c r="M48" s="59">
        <v>15</v>
      </c>
      <c r="N48" s="59">
        <v>15</v>
      </c>
      <c r="O48" s="58">
        <v>10</v>
      </c>
      <c r="P48" s="59">
        <v>15</v>
      </c>
      <c r="Q48" s="58">
        <v>15</v>
      </c>
      <c r="R48" s="58">
        <v>10</v>
      </c>
      <c r="S48" s="58">
        <f t="shared" si="15"/>
        <v>95</v>
      </c>
      <c r="T48" s="59" t="str">
        <f t="shared" ref="T48" si="17">CONCATENATE(U48,V48)</f>
        <v>FUERTEMODERADO</v>
      </c>
      <c r="U48" s="75" t="s">
        <v>45</v>
      </c>
      <c r="V48" s="58" t="s">
        <v>20</v>
      </c>
      <c r="W48" s="59">
        <f>VLOOKUP(T48,REFERENCIAS!$R$12:$S$20,2,FALSE)</f>
        <v>50</v>
      </c>
      <c r="X48" s="59" t="str">
        <f t="shared" si="14"/>
        <v>SI</v>
      </c>
      <c r="Y48" s="209"/>
      <c r="Z48" s="211"/>
      <c r="AA48" s="211"/>
      <c r="AB48" s="211"/>
      <c r="AC48" s="211"/>
      <c r="AD48" s="211"/>
      <c r="AE48" s="213"/>
      <c r="AF48" s="213"/>
      <c r="AG48" s="213"/>
      <c r="AH48" s="199"/>
      <c r="AI48" s="207"/>
      <c r="AJ48" s="79"/>
      <c r="AK48" s="79"/>
    </row>
    <row r="49" spans="1:4" x14ac:dyDescent="0.55000000000000004">
      <c r="A49" s="62"/>
      <c r="B49" s="63"/>
      <c r="C49" s="62"/>
      <c r="D49" s="62"/>
    </row>
  </sheetData>
  <sheetProtection formatColumns="0" formatRows="0" autoFilter="0"/>
  <dataConsolidate/>
  <mergeCells count="143">
    <mergeCell ref="H42:H48"/>
    <mergeCell ref="I42:I48"/>
    <mergeCell ref="AF30:AF33"/>
    <mergeCell ref="AF34:AF41"/>
    <mergeCell ref="AD42:AD48"/>
    <mergeCell ref="AE42:AE48"/>
    <mergeCell ref="AF42:AF48"/>
    <mergeCell ref="AC34:AC41"/>
    <mergeCell ref="AG30:AG33"/>
    <mergeCell ref="AG42:AG48"/>
    <mergeCell ref="I34:I41"/>
    <mergeCell ref="Z30:Z33"/>
    <mergeCell ref="AA30:AA33"/>
    <mergeCell ref="AB30:AB33"/>
    <mergeCell ref="AI42:AI48"/>
    <mergeCell ref="J42:J48"/>
    <mergeCell ref="Y42:Y48"/>
    <mergeCell ref="Z42:Z48"/>
    <mergeCell ref="AA42:AA48"/>
    <mergeCell ref="AB42:AB48"/>
    <mergeCell ref="AC42:AC48"/>
    <mergeCell ref="AH42:AH48"/>
    <mergeCell ref="AI30:AI33"/>
    <mergeCell ref="AC30:AC33"/>
    <mergeCell ref="AD30:AD33"/>
    <mergeCell ref="AE30:AE33"/>
    <mergeCell ref="AG34:AG41"/>
    <mergeCell ref="AH34:AH41"/>
    <mergeCell ref="AI34:AI41"/>
    <mergeCell ref="J34:J41"/>
    <mergeCell ref="Y34:Y41"/>
    <mergeCell ref="Z34:Z41"/>
    <mergeCell ref="AA34:AA41"/>
    <mergeCell ref="AB34:AB41"/>
    <mergeCell ref="AD34:AD41"/>
    <mergeCell ref="AE34:AE41"/>
    <mergeCell ref="AC17:AC23"/>
    <mergeCell ref="AH24:AH29"/>
    <mergeCell ref="AI24:AI29"/>
    <mergeCell ref="B30:B33"/>
    <mergeCell ref="C30:C33"/>
    <mergeCell ref="D30:D33"/>
    <mergeCell ref="G30:G33"/>
    <mergeCell ref="H30:H33"/>
    <mergeCell ref="I30:I33"/>
    <mergeCell ref="J30:J33"/>
    <mergeCell ref="Y30:Y33"/>
    <mergeCell ref="AB24:AB29"/>
    <mergeCell ref="AC24:AC29"/>
    <mergeCell ref="AD24:AD29"/>
    <mergeCell ref="AE24:AE29"/>
    <mergeCell ref="AF24:AF29"/>
    <mergeCell ref="AG24:AG29"/>
    <mergeCell ref="H24:H29"/>
    <mergeCell ref="I24:I29"/>
    <mergeCell ref="J24:J29"/>
    <mergeCell ref="Y24:Y29"/>
    <mergeCell ref="Z24:Z29"/>
    <mergeCell ref="AA24:AA29"/>
    <mergeCell ref="AH30:AH33"/>
    <mergeCell ref="AI11:AI16"/>
    <mergeCell ref="AC11:AC16"/>
    <mergeCell ref="AD11:AD16"/>
    <mergeCell ref="AE11:AE16"/>
    <mergeCell ref="B17:B23"/>
    <mergeCell ref="C17:C23"/>
    <mergeCell ref="D17:D23"/>
    <mergeCell ref="G17:G23"/>
    <mergeCell ref="H17:H23"/>
    <mergeCell ref="I17:I23"/>
    <mergeCell ref="Z11:Z16"/>
    <mergeCell ref="AA11:AA16"/>
    <mergeCell ref="AB11:AB16"/>
    <mergeCell ref="AD17:AD23"/>
    <mergeCell ref="AE17:AE23"/>
    <mergeCell ref="AF17:AF23"/>
    <mergeCell ref="AG17:AG23"/>
    <mergeCell ref="AH17:AH23"/>
    <mergeCell ref="AI17:AI23"/>
    <mergeCell ref="J17:J23"/>
    <mergeCell ref="Y17:Y23"/>
    <mergeCell ref="Z17:Z23"/>
    <mergeCell ref="AA17:AA23"/>
    <mergeCell ref="AB17:AB23"/>
    <mergeCell ref="AI5:AI10"/>
    <mergeCell ref="B11:B16"/>
    <mergeCell ref="C11:C16"/>
    <mergeCell ref="D11:D16"/>
    <mergeCell ref="G11:G16"/>
    <mergeCell ref="H11:H16"/>
    <mergeCell ref="I11:I16"/>
    <mergeCell ref="J11:J16"/>
    <mergeCell ref="Y11:Y16"/>
    <mergeCell ref="AC5:AC10"/>
    <mergeCell ref="AD5:AD10"/>
    <mergeCell ref="AE5:AE10"/>
    <mergeCell ref="AF5:AF10"/>
    <mergeCell ref="AG5:AG10"/>
    <mergeCell ref="AH5:AH10"/>
    <mergeCell ref="I5:I10"/>
    <mergeCell ref="J5:J10"/>
    <mergeCell ref="Y5:Y10"/>
    <mergeCell ref="Z5:Z10"/>
    <mergeCell ref="AA5:AA10"/>
    <mergeCell ref="AB5:AB10"/>
    <mergeCell ref="AF11:AF16"/>
    <mergeCell ref="AG11:AG16"/>
    <mergeCell ref="AH11:AH16"/>
    <mergeCell ref="A5:A48"/>
    <mergeCell ref="B5:B10"/>
    <mergeCell ref="C5:C10"/>
    <mergeCell ref="D5:D10"/>
    <mergeCell ref="G5:G10"/>
    <mergeCell ref="H5:H10"/>
    <mergeCell ref="B24:B29"/>
    <mergeCell ref="C24:C29"/>
    <mergeCell ref="D24:D29"/>
    <mergeCell ref="G24:G29"/>
    <mergeCell ref="B42:B48"/>
    <mergeCell ref="D42:D48"/>
    <mergeCell ref="G42:G48"/>
    <mergeCell ref="C42:C48"/>
    <mergeCell ref="B34:B41"/>
    <mergeCell ref="C34:C41"/>
    <mergeCell ref="D34:D41"/>
    <mergeCell ref="G34:G41"/>
    <mergeCell ref="H34:H41"/>
    <mergeCell ref="E5:E6"/>
    <mergeCell ref="E17:E18"/>
    <mergeCell ref="E20:E23"/>
    <mergeCell ref="E24:E25"/>
    <mergeCell ref="E27:E29"/>
    <mergeCell ref="A1:AI1"/>
    <mergeCell ref="A2:AI2"/>
    <mergeCell ref="L3:U3"/>
    <mergeCell ref="W3:AD3"/>
    <mergeCell ref="AE3:AF3"/>
    <mergeCell ref="AH3:AH4"/>
    <mergeCell ref="A3:A4"/>
    <mergeCell ref="B3:B4"/>
    <mergeCell ref="C3:F3"/>
    <mergeCell ref="G3:J3"/>
    <mergeCell ref="K3:K4"/>
  </mergeCells>
  <conditionalFormatting sqref="J5:J48 AH5:AH48 AI5">
    <cfRule type="containsText" dxfId="75" priority="73" operator="containsText" text="MUY ALTO">
      <formula>NOT(ISERROR(SEARCH("MUY ALTO",J5)))</formula>
    </cfRule>
  </conditionalFormatting>
  <conditionalFormatting sqref="J5:J48 AH5:AH48">
    <cfRule type="containsText" dxfId="74" priority="69" operator="containsText" text="Bajo">
      <formula>NOT(ISERROR(SEARCH("Bajo",J5)))</formula>
    </cfRule>
    <cfRule type="containsText" dxfId="73" priority="70" operator="containsText" text="Moderado">
      <formula>NOT(ISERROR(SEARCH("Moderado",J5)))</formula>
    </cfRule>
    <cfRule type="containsText" dxfId="72" priority="71" operator="containsText" text="Alto">
      <formula>NOT(ISERROR(SEARCH("Alto",J5)))</formula>
    </cfRule>
    <cfRule type="containsText" dxfId="71" priority="72" operator="containsText" text="Extremo">
      <formula>NOT(ISERROR(SEARCH("Extremo",J5)))</formula>
    </cfRule>
  </conditionalFormatting>
  <conditionalFormatting sqref="AI5 J5:J48 AH5:AH48">
    <cfRule type="containsText" dxfId="70" priority="74" operator="containsText" text="ALTO">
      <formula>NOT(ISERROR(SEARCH("ALTO",J5)))</formula>
    </cfRule>
    <cfRule type="containsText" dxfId="69" priority="75" operator="containsText" text="MEDIO">
      <formula>NOT(ISERROR(SEARCH("MEDIO",J5)))</formula>
    </cfRule>
    <cfRule type="containsText" dxfId="68" priority="76" operator="containsText" text="BAJO">
      <formula>NOT(ISERROR(SEARCH("BAJO",J5)))</formula>
    </cfRule>
  </conditionalFormatting>
  <conditionalFormatting sqref="AI11">
    <cfRule type="containsText" dxfId="67" priority="33" operator="containsText" text="MUY ALTO">
      <formula>NOT(ISERROR(SEARCH("MUY ALTO",AI11)))</formula>
    </cfRule>
    <cfRule type="containsText" dxfId="66" priority="34" operator="containsText" text="ALTO">
      <formula>NOT(ISERROR(SEARCH("ALTO",AI11)))</formula>
    </cfRule>
    <cfRule type="containsText" dxfId="65" priority="35" operator="containsText" text="MEDIO">
      <formula>NOT(ISERROR(SEARCH("MEDIO",AI11)))</formula>
    </cfRule>
    <cfRule type="containsText" dxfId="64" priority="36" operator="containsText" text="BAJO">
      <formula>NOT(ISERROR(SEARCH("BAJO",AI11)))</formula>
    </cfRule>
  </conditionalFormatting>
  <conditionalFormatting sqref="AI17">
    <cfRule type="containsText" dxfId="63" priority="29" operator="containsText" text="MUY ALTO">
      <formula>NOT(ISERROR(SEARCH("MUY ALTO",AI17)))</formula>
    </cfRule>
    <cfRule type="containsText" dxfId="62" priority="30" operator="containsText" text="ALTO">
      <formula>NOT(ISERROR(SEARCH("ALTO",AI17)))</formula>
    </cfRule>
    <cfRule type="containsText" dxfId="61" priority="31" operator="containsText" text="MEDIO">
      <formula>NOT(ISERROR(SEARCH("MEDIO",AI17)))</formula>
    </cfRule>
    <cfRule type="containsText" dxfId="60" priority="32" operator="containsText" text="BAJO">
      <formula>NOT(ISERROR(SEARCH("BAJO",AI17)))</formula>
    </cfRule>
  </conditionalFormatting>
  <conditionalFormatting sqref="AI24">
    <cfRule type="containsText" dxfId="59" priority="25" operator="containsText" text="MUY ALTO">
      <formula>NOT(ISERROR(SEARCH("MUY ALTO",AI24)))</formula>
    </cfRule>
    <cfRule type="containsText" dxfId="58" priority="26" operator="containsText" text="ALTO">
      <formula>NOT(ISERROR(SEARCH("ALTO",AI24)))</formula>
    </cfRule>
    <cfRule type="containsText" dxfId="57" priority="27" operator="containsText" text="MEDIO">
      <formula>NOT(ISERROR(SEARCH("MEDIO",AI24)))</formula>
    </cfRule>
    <cfRule type="containsText" dxfId="56" priority="28" operator="containsText" text="BAJO">
      <formula>NOT(ISERROR(SEARCH("BAJO",AI24)))</formula>
    </cfRule>
  </conditionalFormatting>
  <conditionalFormatting sqref="AI30">
    <cfRule type="containsText" dxfId="55" priority="21" operator="containsText" text="MUY ALTO">
      <formula>NOT(ISERROR(SEARCH("MUY ALTO",AI30)))</formula>
    </cfRule>
    <cfRule type="containsText" dxfId="54" priority="22" operator="containsText" text="ALTO">
      <formula>NOT(ISERROR(SEARCH("ALTO",AI30)))</formula>
    </cfRule>
    <cfRule type="containsText" dxfId="53" priority="23" operator="containsText" text="MEDIO">
      <formula>NOT(ISERROR(SEARCH("MEDIO",AI30)))</formula>
    </cfRule>
    <cfRule type="containsText" dxfId="52" priority="24" operator="containsText" text="BAJO">
      <formula>NOT(ISERROR(SEARCH("BAJO",AI30)))</formula>
    </cfRule>
  </conditionalFormatting>
  <conditionalFormatting sqref="AI34">
    <cfRule type="containsText" dxfId="51" priority="17" operator="containsText" text="MUY ALTO">
      <formula>NOT(ISERROR(SEARCH("MUY ALTO",AI34)))</formula>
    </cfRule>
    <cfRule type="containsText" dxfId="50" priority="18" operator="containsText" text="ALTO">
      <formula>NOT(ISERROR(SEARCH("ALTO",AI34)))</formula>
    </cfRule>
    <cfRule type="containsText" dxfId="49" priority="19" operator="containsText" text="MEDIO">
      <formula>NOT(ISERROR(SEARCH("MEDIO",AI34)))</formula>
    </cfRule>
    <cfRule type="containsText" dxfId="48" priority="20" operator="containsText" text="BAJO">
      <formula>NOT(ISERROR(SEARCH("BAJO",AI34)))</formula>
    </cfRule>
  </conditionalFormatting>
  <conditionalFormatting sqref="AI42">
    <cfRule type="containsText" dxfId="47" priority="49" operator="containsText" text="MUY ALTO">
      <formula>NOT(ISERROR(SEARCH("MUY ALTO",AI42)))</formula>
    </cfRule>
    <cfRule type="containsText" dxfId="46" priority="50" operator="containsText" text="ALTO">
      <formula>NOT(ISERROR(SEARCH("ALTO",AI42)))</formula>
    </cfRule>
    <cfRule type="containsText" dxfId="45" priority="51" operator="containsText" text="MEDIO">
      <formula>NOT(ISERROR(SEARCH("MEDIO",AI42)))</formula>
    </cfRule>
    <cfRule type="containsText" dxfId="44" priority="52" operator="containsText" text="BAJO">
      <formula>NOT(ISERROR(SEARCH("BAJO",AI42)))</formula>
    </cfRule>
  </conditionalFormatting>
  <dataValidations count="9">
    <dataValidation type="list" allowBlank="1" showInputMessage="1" showErrorMessage="1" sqref="AA11 AA5 AA17 AA24 AA30 AA34 AA42" xr:uid="{00000000-0002-0000-0300-000000000000}">
      <formula1>"DIRECTAMENTE,INDIRECTAMENTE,NO DISMINUYE"</formula1>
    </dataValidation>
    <dataValidation type="list" allowBlank="1" showInputMessage="1" showErrorMessage="1" sqref="Z5 Z11 Z17 Z24 Z30 Z34 Z42" xr:uid="{00000000-0002-0000-0300-000001000000}">
      <formula1>"DIRECTAMENTE,NO DISMINUYE"</formula1>
    </dataValidation>
    <dataValidation type="list" allowBlank="1" showInputMessage="1" showErrorMessage="1" sqref="AI5 AI11 AI17 AI24 AI30 AI42 AI34" xr:uid="{00000000-0002-0000-0300-000002000000}">
      <formula1>"EVITAR,REDUCIR,COMPARTIR,ACEPTAR"</formula1>
    </dataValidation>
    <dataValidation type="list" allowBlank="1" showInputMessage="1" showErrorMessage="1" sqref="P5:Q48 L5:N48" xr:uid="{00000000-0002-0000-0300-000003000000}">
      <formula1>"0,15"</formula1>
    </dataValidation>
    <dataValidation type="list" allowBlank="1" showInputMessage="1" showErrorMessage="1" sqref="G5:H48" xr:uid="{00000000-0002-0000-0300-000004000000}">
      <formula1>"1,2,3,4,5"</formula1>
    </dataValidation>
    <dataValidation type="list" allowBlank="1" showInputMessage="1" showErrorMessage="1" sqref="O5:O48" xr:uid="{00000000-0002-0000-0300-000005000000}">
      <formula1>"0,10,15"</formula1>
    </dataValidation>
    <dataValidation type="list" allowBlank="1" showInputMessage="1" showErrorMessage="1" sqref="R5:R48" xr:uid="{00000000-0002-0000-0300-000006000000}">
      <formula1>"10,5,0"</formula1>
    </dataValidation>
    <dataValidation type="list" allowBlank="1" showInputMessage="1" showErrorMessage="1" sqref="U5:V48" xr:uid="{00000000-0002-0000-0300-000007000000}">
      <formula1>"FUERTE,MODERADO,DÉBIL"</formula1>
    </dataValidation>
    <dataValidation type="list" allowBlank="1" showInputMessage="1" showErrorMessage="1" sqref="D5:D48" xr:uid="{00000000-0002-0000-0300-000008000000}">
      <formula1>"ESTRATÉGICO, OPERATIVO,IMAGEN,FINANCIERO,CUMPLIMIENTO,CORRUPCIÓN,PERSONAS,SEGURIDA DIGITAL,FALLAS DE MERCADO,MEDIO AMBIENTE,LA/FT"</formula1>
    </dataValidation>
  </dataValidations>
  <pageMargins left="0.74803149606299213" right="0.74803149606299213" top="0.98425196850393704" bottom="0.98425196850393704" header="0.51181102362204722" footer="0.51181102362204722"/>
  <pageSetup scale="20" orientation="landscape" horizontalDpi="4294967292" verticalDpi="4294967292"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3D53-102D-4DB7-B16E-6FFAFFA68A5B}">
  <sheetPr>
    <tabColor rgb="FF0070C0"/>
  </sheetPr>
  <dimension ref="A1:AL62"/>
  <sheetViews>
    <sheetView showGridLines="0" tabSelected="1" zoomScale="60" zoomScaleNormal="60" zoomScaleSheetLayoutView="40" workbookViewId="0">
      <pane xSplit="2" ySplit="4" topLeftCell="F5" activePane="bottomRight" state="frozen"/>
      <selection pane="topRight" activeCell="C1" sqref="C1"/>
      <selection pane="bottomLeft" activeCell="A5" sqref="A5"/>
      <selection pane="bottomRight" activeCell="AM18" sqref="AM18"/>
    </sheetView>
  </sheetViews>
  <sheetFormatPr baseColWidth="10" defaultColWidth="10.875" defaultRowHeight="18" x14ac:dyDescent="0.25"/>
  <cols>
    <col min="1" max="1" width="23" style="86" customWidth="1"/>
    <col min="2" max="2" width="10.875" style="86" customWidth="1"/>
    <col min="3" max="3" width="36.375" style="86" customWidth="1"/>
    <col min="4" max="4" width="18.625" style="86" customWidth="1"/>
    <col min="5" max="5" width="62.375" style="115" customWidth="1"/>
    <col min="6" max="6" width="54.625" style="115" customWidth="1"/>
    <col min="7" max="7" width="34.5" style="115" customWidth="1"/>
    <col min="8" max="8" width="9.5" style="86" hidden="1" customWidth="1"/>
    <col min="9" max="10" width="8.25" style="86" hidden="1" customWidth="1"/>
    <col min="11" max="11" width="21.75" style="86" hidden="1" customWidth="1"/>
    <col min="12" max="12" width="79.125" style="86" customWidth="1"/>
    <col min="13" max="20" width="12.875" style="86" hidden="1" customWidth="1"/>
    <col min="21" max="21" width="0.375" style="86" customWidth="1"/>
    <col min="22" max="22" width="17.5" style="115" hidden="1" customWidth="1"/>
    <col min="23" max="23" width="17.5" style="116" hidden="1" customWidth="1"/>
    <col min="24" max="25" width="18" style="86" hidden="1" customWidth="1"/>
    <col min="26" max="26" width="18.375" style="86" hidden="1" customWidth="1"/>
    <col min="27" max="27" width="25.5" style="86" hidden="1" customWidth="1"/>
    <col min="28" max="28" width="24.125" style="86" hidden="1" customWidth="1"/>
    <col min="29" max="31" width="18.375" style="86" hidden="1" customWidth="1"/>
    <col min="32" max="33" width="13.5" style="86" hidden="1" customWidth="1"/>
    <col min="34" max="34" width="13.75" style="86" hidden="1" customWidth="1"/>
    <col min="35" max="35" width="17" style="86" hidden="1" customWidth="1"/>
    <col min="36" max="36" width="26.375" style="86" customWidth="1"/>
    <col min="37" max="37" width="76" style="124" customWidth="1"/>
    <col min="38" max="38" width="61.25" style="124" customWidth="1"/>
    <col min="39" max="16384" width="10.875" style="86"/>
  </cols>
  <sheetData>
    <row r="1" spans="1:38" ht="47.25" customHeight="1" x14ac:dyDescent="0.25">
      <c r="A1" s="218" t="s">
        <v>208</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row>
    <row r="2" spans="1:38" ht="50.25" customHeight="1" x14ac:dyDescent="0.25">
      <c r="A2" s="220" t="s">
        <v>265</v>
      </c>
      <c r="B2" s="221"/>
      <c r="C2" s="221"/>
      <c r="D2" s="221"/>
      <c r="E2" s="221"/>
      <c r="F2" s="221"/>
      <c r="G2" s="221"/>
      <c r="H2" s="221"/>
      <c r="I2" s="221"/>
      <c r="J2" s="221"/>
      <c r="K2" s="221"/>
      <c r="L2" s="221"/>
      <c r="M2" s="221"/>
      <c r="N2" s="221"/>
      <c r="O2" s="221"/>
      <c r="P2" s="221"/>
      <c r="Q2" s="221"/>
      <c r="R2" s="221"/>
      <c r="S2" s="221"/>
      <c r="T2" s="221"/>
      <c r="U2" s="221"/>
      <c r="V2" s="221"/>
      <c r="W2" s="221"/>
      <c r="X2" s="221"/>
      <c r="Y2" s="221"/>
      <c r="Z2" s="221"/>
      <c r="AA2" s="221"/>
      <c r="AB2" s="221"/>
      <c r="AC2" s="221"/>
      <c r="AD2" s="221"/>
      <c r="AE2" s="221"/>
      <c r="AF2" s="221"/>
      <c r="AG2" s="221"/>
      <c r="AH2" s="221"/>
      <c r="AI2" s="221"/>
      <c r="AJ2" s="221"/>
    </row>
    <row r="3" spans="1:38" ht="35.1" customHeight="1" x14ac:dyDescent="0.25">
      <c r="A3" s="222" t="s">
        <v>0</v>
      </c>
      <c r="B3" s="222" t="s">
        <v>26</v>
      </c>
      <c r="C3" s="223" t="s">
        <v>4</v>
      </c>
      <c r="D3" s="223"/>
      <c r="E3" s="223"/>
      <c r="F3" s="223"/>
      <c r="G3" s="223"/>
      <c r="H3" s="224" t="s">
        <v>9</v>
      </c>
      <c r="I3" s="225"/>
      <c r="J3" s="225"/>
      <c r="K3" s="226"/>
      <c r="L3" s="227" t="s">
        <v>51</v>
      </c>
      <c r="M3" s="228" t="s">
        <v>29</v>
      </c>
      <c r="N3" s="228"/>
      <c r="O3" s="228"/>
      <c r="P3" s="228"/>
      <c r="Q3" s="228"/>
      <c r="R3" s="228"/>
      <c r="S3" s="228"/>
      <c r="T3" s="228"/>
      <c r="U3" s="228"/>
      <c r="V3" s="228"/>
      <c r="W3" s="87" t="s">
        <v>30</v>
      </c>
      <c r="X3" s="229" t="s">
        <v>37</v>
      </c>
      <c r="Y3" s="230"/>
      <c r="Z3" s="230"/>
      <c r="AA3" s="230"/>
      <c r="AB3" s="230"/>
      <c r="AC3" s="230"/>
      <c r="AD3" s="230"/>
      <c r="AE3" s="230"/>
      <c r="AF3" s="231" t="s">
        <v>10</v>
      </c>
      <c r="AG3" s="232"/>
      <c r="AH3" s="88"/>
      <c r="AI3" s="233" t="s">
        <v>8</v>
      </c>
      <c r="AJ3" s="89"/>
    </row>
    <row r="4" spans="1:38" ht="180.75" customHeight="1" x14ac:dyDescent="0.25">
      <c r="A4" s="222"/>
      <c r="B4" s="222"/>
      <c r="C4" s="90" t="s">
        <v>27</v>
      </c>
      <c r="D4" s="90" t="s">
        <v>2</v>
      </c>
      <c r="E4" s="90" t="s">
        <v>241</v>
      </c>
      <c r="F4" s="90" t="s">
        <v>242</v>
      </c>
      <c r="G4" s="90" t="s">
        <v>240</v>
      </c>
      <c r="H4" s="91" t="s">
        <v>53</v>
      </c>
      <c r="I4" s="91" t="s">
        <v>54</v>
      </c>
      <c r="J4" s="92" t="s">
        <v>5</v>
      </c>
      <c r="K4" s="92" t="s">
        <v>6</v>
      </c>
      <c r="L4" s="227"/>
      <c r="M4" s="93" t="s">
        <v>82</v>
      </c>
      <c r="N4" s="93" t="s">
        <v>83</v>
      </c>
      <c r="O4" s="92" t="s">
        <v>28</v>
      </c>
      <c r="P4" s="92" t="s">
        <v>44</v>
      </c>
      <c r="Q4" s="93" t="s">
        <v>47</v>
      </c>
      <c r="R4" s="93" t="s">
        <v>84</v>
      </c>
      <c r="S4" s="92" t="s">
        <v>31</v>
      </c>
      <c r="T4" s="92" t="s">
        <v>46</v>
      </c>
      <c r="U4" s="94" t="s">
        <v>32</v>
      </c>
      <c r="V4" s="94" t="s">
        <v>43</v>
      </c>
      <c r="W4" s="95" t="s">
        <v>224</v>
      </c>
      <c r="X4" s="96" t="s">
        <v>33</v>
      </c>
      <c r="Y4" s="96" t="s">
        <v>34</v>
      </c>
      <c r="Z4" s="97" t="s">
        <v>225</v>
      </c>
      <c r="AA4" s="96" t="s">
        <v>226</v>
      </c>
      <c r="AB4" s="96" t="s">
        <v>227</v>
      </c>
      <c r="AC4" s="96"/>
      <c r="AD4" s="96" t="s">
        <v>35</v>
      </c>
      <c r="AE4" s="96" t="s">
        <v>36</v>
      </c>
      <c r="AF4" s="98" t="s">
        <v>53</v>
      </c>
      <c r="AG4" s="98" t="s">
        <v>54</v>
      </c>
      <c r="AH4" s="99"/>
      <c r="AI4" s="234"/>
      <c r="AJ4" s="100" t="s">
        <v>13</v>
      </c>
      <c r="AK4" s="100" t="s">
        <v>215</v>
      </c>
      <c r="AL4" s="100" t="s">
        <v>236</v>
      </c>
    </row>
    <row r="5" spans="1:38" s="106" customFormat="1" ht="54" x14ac:dyDescent="0.25">
      <c r="A5" s="214" t="s">
        <v>223</v>
      </c>
      <c r="B5" s="241">
        <v>1</v>
      </c>
      <c r="C5" s="242" t="s">
        <v>152</v>
      </c>
      <c r="D5" s="244" t="s">
        <v>21</v>
      </c>
      <c r="E5" s="112" t="s">
        <v>243</v>
      </c>
      <c r="F5" s="112" t="s">
        <v>262</v>
      </c>
      <c r="G5" s="112" t="s">
        <v>237</v>
      </c>
      <c r="H5" s="267">
        <v>3</v>
      </c>
      <c r="I5" s="267">
        <v>5</v>
      </c>
      <c r="J5" s="267" t="str">
        <f>CONCATENATE(H5,I5)</f>
        <v>35</v>
      </c>
      <c r="K5" s="243" t="str">
        <f>VLOOKUP(J5,REFERENCIAS!$L$12:$M$36,2,FALSE)</f>
        <v>Extremo</v>
      </c>
      <c r="L5" s="101" t="s">
        <v>353</v>
      </c>
      <c r="M5" s="103">
        <v>15</v>
      </c>
      <c r="N5" s="104">
        <v>15</v>
      </c>
      <c r="O5" s="104">
        <v>15</v>
      </c>
      <c r="P5" s="103">
        <v>10</v>
      </c>
      <c r="Q5" s="104">
        <v>15</v>
      </c>
      <c r="R5" s="103">
        <v>15</v>
      </c>
      <c r="S5" s="103">
        <v>10</v>
      </c>
      <c r="T5" s="103">
        <f>SUM(M5:S5)</f>
        <v>95</v>
      </c>
      <c r="U5" s="104" t="str">
        <f>CONCATENATE(V5,W5)</f>
        <v>MODERADOFUERTE</v>
      </c>
      <c r="V5" s="103" t="str">
        <f>IF(T5&lt;86,"DÉBIL",IF(T5&lt;96,"MODERADO","FUERTE"))</f>
        <v>MODERADO</v>
      </c>
      <c r="W5" s="105" t="s">
        <v>45</v>
      </c>
      <c r="X5" s="104">
        <f>VLOOKUP(U5,REFERENCIAS!$R$12:$S$20,2,FALSE)</f>
        <v>50</v>
      </c>
      <c r="Y5" s="104" t="str">
        <f t="shared" ref="Y5:Y26" si="0">IF(X5=100,"NO","SI")</f>
        <v>SI</v>
      </c>
      <c r="Z5" s="269" t="str">
        <f>IF(AVERAGE(X5:X11)&lt;50,"DÉBIL",IF(AVERAGE(X5:X11)&lt;100,"MODERADO","FUERTE"))</f>
        <v>DÉBIL</v>
      </c>
      <c r="AA5" s="237" t="s">
        <v>52</v>
      </c>
      <c r="AB5" s="237" t="s">
        <v>52</v>
      </c>
      <c r="AC5" s="237" t="str">
        <f>CONCATENATE(Z5,AA5,AB5)</f>
        <v>DÉBILNO DISMINUYENO DISMINUYE</v>
      </c>
      <c r="AD5" s="237">
        <f>VLOOKUP(AC5,REFERENCIAS!$X$11:$Z$19,2,FALSE)</f>
        <v>0</v>
      </c>
      <c r="AE5" s="237">
        <f>VLOOKUP(AC5,REFERENCIAS!$X$11:$Z$19,3,FALSE)</f>
        <v>0</v>
      </c>
      <c r="AF5" s="246">
        <f>IF(H5-AD5&lt;1,1,H5-AD5)</f>
        <v>3</v>
      </c>
      <c r="AG5" s="246">
        <f>IF(I5-AE5&lt;1,1,I5-AE5)</f>
        <v>5</v>
      </c>
      <c r="AH5" s="248" t="str">
        <f>CONCATENATE(AF5,AG5)</f>
        <v>35</v>
      </c>
      <c r="AI5" s="235" t="str">
        <f>VLOOKUP(AH5,REFERENCIAS!$L$12:$M$36,2,FALSE)</f>
        <v>Extremo</v>
      </c>
      <c r="AJ5" s="235" t="s">
        <v>133</v>
      </c>
      <c r="AK5" s="126" t="s">
        <v>354</v>
      </c>
      <c r="AL5" s="119" t="s">
        <v>355</v>
      </c>
    </row>
    <row r="6" spans="1:38" s="106" customFormat="1" ht="54" customHeight="1" x14ac:dyDescent="0.25">
      <c r="A6" s="215"/>
      <c r="B6" s="241"/>
      <c r="C6" s="242"/>
      <c r="D6" s="245"/>
      <c r="E6" s="235" t="s">
        <v>195</v>
      </c>
      <c r="F6" s="235" t="s">
        <v>244</v>
      </c>
      <c r="G6" s="253" t="s">
        <v>239</v>
      </c>
      <c r="H6" s="268"/>
      <c r="I6" s="268"/>
      <c r="J6" s="268"/>
      <c r="K6" s="243"/>
      <c r="L6" s="101" t="s">
        <v>356</v>
      </c>
      <c r="M6" s="103">
        <v>0</v>
      </c>
      <c r="N6" s="104">
        <v>0</v>
      </c>
      <c r="O6" s="104">
        <v>0</v>
      </c>
      <c r="P6" s="103">
        <v>0</v>
      </c>
      <c r="Q6" s="104">
        <v>0</v>
      </c>
      <c r="R6" s="103">
        <v>0</v>
      </c>
      <c r="S6" s="103">
        <v>10</v>
      </c>
      <c r="T6" s="103">
        <f t="shared" ref="T6" si="1">SUM(M6:S6)</f>
        <v>10</v>
      </c>
      <c r="U6" s="104" t="str">
        <f t="shared" ref="U6" si="2">CONCATENATE(V6,W6)</f>
        <v>DÉBILFUERTE</v>
      </c>
      <c r="V6" s="103" t="str">
        <f t="shared" ref="V6" si="3">IF(T6&lt;86,"DÉBIL",IF(T6&lt;96,"MODERADO","FUERTE"))</f>
        <v>DÉBIL</v>
      </c>
      <c r="W6" s="105" t="s">
        <v>45</v>
      </c>
      <c r="X6" s="104">
        <f>VLOOKUP(U6,REFERENCIAS!$R$12:$S$20,2,FALSE)</f>
        <v>0</v>
      </c>
      <c r="Y6" s="104" t="str">
        <f t="shared" ref="Y6" si="4">IF(X6=100,"NO","SI")</f>
        <v>SI</v>
      </c>
      <c r="Z6" s="270"/>
      <c r="AA6" s="238"/>
      <c r="AB6" s="238"/>
      <c r="AC6" s="238"/>
      <c r="AD6" s="238"/>
      <c r="AE6" s="238"/>
      <c r="AF6" s="247"/>
      <c r="AG6" s="247"/>
      <c r="AH6" s="249"/>
      <c r="AI6" s="236"/>
      <c r="AJ6" s="236"/>
      <c r="AK6" s="126" t="s">
        <v>357</v>
      </c>
      <c r="AL6" s="119" t="s">
        <v>355</v>
      </c>
    </row>
    <row r="7" spans="1:38" s="106" customFormat="1" ht="72" x14ac:dyDescent="0.25">
      <c r="A7" s="215"/>
      <c r="B7" s="241"/>
      <c r="C7" s="242"/>
      <c r="D7" s="245"/>
      <c r="E7" s="236"/>
      <c r="F7" s="236"/>
      <c r="G7" s="262"/>
      <c r="H7" s="268"/>
      <c r="I7" s="268"/>
      <c r="J7" s="268"/>
      <c r="K7" s="243"/>
      <c r="L7" s="101" t="s">
        <v>358</v>
      </c>
      <c r="M7" s="103">
        <v>15</v>
      </c>
      <c r="N7" s="104">
        <v>15</v>
      </c>
      <c r="O7" s="104">
        <v>15</v>
      </c>
      <c r="P7" s="103">
        <v>10</v>
      </c>
      <c r="Q7" s="104">
        <v>15</v>
      </c>
      <c r="R7" s="103">
        <v>15</v>
      </c>
      <c r="S7" s="103">
        <v>5</v>
      </c>
      <c r="T7" s="103">
        <f t="shared" ref="T7" si="5">SUM(M7:S7)</f>
        <v>90</v>
      </c>
      <c r="U7" s="104" t="str">
        <f t="shared" ref="U7" si="6">CONCATENATE(V7,W7)</f>
        <v>MODERADOMODERADO</v>
      </c>
      <c r="V7" s="103" t="str">
        <f t="shared" ref="V7" si="7">IF(T7&lt;86,"DÉBIL",IF(T7&lt;96,"MODERADO","FUERTE"))</f>
        <v>MODERADO</v>
      </c>
      <c r="W7" s="105" t="s">
        <v>20</v>
      </c>
      <c r="X7" s="104">
        <f>VLOOKUP(U7,REFERENCIAS!$R$12:$S$20,2,FALSE)</f>
        <v>50</v>
      </c>
      <c r="Y7" s="104" t="str">
        <f t="shared" ref="Y7" si="8">IF(X7=100,"NO","SI")</f>
        <v>SI</v>
      </c>
      <c r="Z7" s="270"/>
      <c r="AA7" s="238"/>
      <c r="AB7" s="238"/>
      <c r="AC7" s="238"/>
      <c r="AD7" s="238"/>
      <c r="AE7" s="238"/>
      <c r="AF7" s="247"/>
      <c r="AG7" s="247"/>
      <c r="AH7" s="249"/>
      <c r="AI7" s="236"/>
      <c r="AJ7" s="236"/>
      <c r="AK7" s="126" t="s">
        <v>359</v>
      </c>
      <c r="AL7" s="119" t="s">
        <v>360</v>
      </c>
    </row>
    <row r="8" spans="1:38" s="106" customFormat="1" ht="90" x14ac:dyDescent="0.25">
      <c r="A8" s="215"/>
      <c r="B8" s="241"/>
      <c r="C8" s="242"/>
      <c r="D8" s="245"/>
      <c r="E8" s="236"/>
      <c r="F8" s="236"/>
      <c r="G8" s="262"/>
      <c r="H8" s="268"/>
      <c r="I8" s="268"/>
      <c r="J8" s="268"/>
      <c r="K8" s="243"/>
      <c r="L8" s="107" t="s">
        <v>361</v>
      </c>
      <c r="M8" s="103">
        <v>15</v>
      </c>
      <c r="N8" s="104">
        <v>15</v>
      </c>
      <c r="O8" s="104">
        <v>15</v>
      </c>
      <c r="P8" s="103">
        <v>10</v>
      </c>
      <c r="Q8" s="104">
        <v>15</v>
      </c>
      <c r="R8" s="103">
        <v>15</v>
      </c>
      <c r="S8" s="103">
        <v>5</v>
      </c>
      <c r="T8" s="103">
        <f t="shared" ref="T8:T26" si="9">SUM(M8:S8)</f>
        <v>90</v>
      </c>
      <c r="U8" s="104" t="str">
        <f t="shared" ref="U8:U26" si="10">CONCATENATE(V8,W8)</f>
        <v>MODERADOMODERADO</v>
      </c>
      <c r="V8" s="103" t="str">
        <f t="shared" ref="V8:V28" si="11">IF(T8&lt;86,"DÉBIL",IF(T8&lt;96,"MODERADO","FUERTE"))</f>
        <v>MODERADO</v>
      </c>
      <c r="W8" s="108" t="s">
        <v>20</v>
      </c>
      <c r="X8" s="104">
        <f>VLOOKUP(U8,REFERENCIAS!$R$12:$S$20,2,FALSE)</f>
        <v>50</v>
      </c>
      <c r="Y8" s="104" t="str">
        <f t="shared" si="0"/>
        <v>SI</v>
      </c>
      <c r="Z8" s="270"/>
      <c r="AA8" s="238"/>
      <c r="AB8" s="238"/>
      <c r="AC8" s="238"/>
      <c r="AD8" s="238"/>
      <c r="AE8" s="238"/>
      <c r="AF8" s="247"/>
      <c r="AG8" s="247"/>
      <c r="AH8" s="249"/>
      <c r="AI8" s="236"/>
      <c r="AJ8" s="236"/>
      <c r="AK8" s="126" t="s">
        <v>359</v>
      </c>
      <c r="AL8" s="119" t="s">
        <v>362</v>
      </c>
    </row>
    <row r="9" spans="1:38" s="106" customFormat="1" ht="126" x14ac:dyDescent="0.25">
      <c r="A9" s="215"/>
      <c r="B9" s="241"/>
      <c r="C9" s="242"/>
      <c r="D9" s="245"/>
      <c r="E9" s="263"/>
      <c r="F9" s="263"/>
      <c r="G9" s="254"/>
      <c r="H9" s="268"/>
      <c r="I9" s="268"/>
      <c r="J9" s="268"/>
      <c r="K9" s="243"/>
      <c r="L9" s="109" t="s">
        <v>363</v>
      </c>
      <c r="M9" s="103">
        <v>0</v>
      </c>
      <c r="N9" s="104">
        <v>0</v>
      </c>
      <c r="O9" s="104">
        <v>0</v>
      </c>
      <c r="P9" s="103">
        <v>0</v>
      </c>
      <c r="Q9" s="104">
        <v>0</v>
      </c>
      <c r="R9" s="103">
        <v>0</v>
      </c>
      <c r="S9" s="103">
        <v>10</v>
      </c>
      <c r="T9" s="103">
        <f t="shared" ref="T9" si="12">SUM(M9:S9)</f>
        <v>10</v>
      </c>
      <c r="U9" s="104" t="str">
        <f t="shared" ref="U9" si="13">CONCATENATE(V9,W9)</f>
        <v>DÉBILFUERTE</v>
      </c>
      <c r="V9" s="103" t="str">
        <f t="shared" ref="V9" si="14">IF(T9&lt;86,"DÉBIL",IF(T9&lt;96,"MODERADO","FUERTE"))</f>
        <v>DÉBIL</v>
      </c>
      <c r="W9" s="108" t="s">
        <v>45</v>
      </c>
      <c r="X9" s="104">
        <f>VLOOKUP(U9,REFERENCIAS!$R$12:$S$20,2,FALSE)</f>
        <v>0</v>
      </c>
      <c r="Y9" s="104" t="str">
        <f t="shared" ref="Y9" si="15">IF(X9=100,"NO","SI")</f>
        <v>SI</v>
      </c>
      <c r="Z9" s="270"/>
      <c r="AA9" s="238"/>
      <c r="AB9" s="238"/>
      <c r="AC9" s="238"/>
      <c r="AD9" s="238"/>
      <c r="AE9" s="238"/>
      <c r="AF9" s="247"/>
      <c r="AG9" s="247"/>
      <c r="AH9" s="249"/>
      <c r="AI9" s="236"/>
      <c r="AJ9" s="236"/>
      <c r="AK9" s="126" t="s">
        <v>364</v>
      </c>
      <c r="AL9" s="119" t="s">
        <v>365</v>
      </c>
    </row>
    <row r="10" spans="1:38" s="106" customFormat="1" ht="84" customHeight="1" x14ac:dyDescent="0.25">
      <c r="A10" s="215"/>
      <c r="B10" s="241"/>
      <c r="C10" s="242"/>
      <c r="D10" s="245"/>
      <c r="E10" s="112" t="s">
        <v>193</v>
      </c>
      <c r="F10" s="112" t="s">
        <v>245</v>
      </c>
      <c r="G10" s="112" t="s">
        <v>237</v>
      </c>
      <c r="H10" s="268"/>
      <c r="I10" s="268"/>
      <c r="J10" s="268"/>
      <c r="K10" s="243"/>
      <c r="L10" s="101" t="s">
        <v>366</v>
      </c>
      <c r="M10" s="103">
        <v>15</v>
      </c>
      <c r="N10" s="104">
        <v>15</v>
      </c>
      <c r="O10" s="104">
        <v>15</v>
      </c>
      <c r="P10" s="103">
        <v>10</v>
      </c>
      <c r="Q10" s="104">
        <v>15</v>
      </c>
      <c r="R10" s="103">
        <v>15</v>
      </c>
      <c r="S10" s="103">
        <v>10</v>
      </c>
      <c r="T10" s="103">
        <f t="shared" ref="T10" si="16">SUM(M10:S10)</f>
        <v>95</v>
      </c>
      <c r="U10" s="104" t="str">
        <f t="shared" ref="U10" si="17">CONCATENATE(V10,W10)</f>
        <v>MODERADOFUERTE</v>
      </c>
      <c r="V10" s="103" t="str">
        <f t="shared" ref="V10" si="18">IF(T10&lt;86,"DÉBIL",IF(T10&lt;96,"MODERADO","FUERTE"))</f>
        <v>MODERADO</v>
      </c>
      <c r="W10" s="108" t="s">
        <v>45</v>
      </c>
      <c r="X10" s="104">
        <f>VLOOKUP(U10,REFERENCIAS!$R$12:$S$20,2,FALSE)</f>
        <v>50</v>
      </c>
      <c r="Y10" s="104" t="str">
        <f t="shared" ref="Y10" si="19">IF(X10=100,"NO","SI")</f>
        <v>SI</v>
      </c>
      <c r="Z10" s="270"/>
      <c r="AA10" s="238"/>
      <c r="AB10" s="238"/>
      <c r="AC10" s="238"/>
      <c r="AD10" s="238"/>
      <c r="AE10" s="238"/>
      <c r="AF10" s="247"/>
      <c r="AG10" s="247"/>
      <c r="AH10" s="249"/>
      <c r="AI10" s="236"/>
      <c r="AJ10" s="236"/>
      <c r="AK10" s="126" t="s">
        <v>367</v>
      </c>
      <c r="AL10" s="128" t="s">
        <v>368</v>
      </c>
    </row>
    <row r="11" spans="1:38" s="106" customFormat="1" ht="108" x14ac:dyDescent="0.25">
      <c r="A11" s="215"/>
      <c r="B11" s="241"/>
      <c r="C11" s="242"/>
      <c r="D11" s="245"/>
      <c r="E11" s="114" t="s">
        <v>194</v>
      </c>
      <c r="F11" s="114" t="s">
        <v>246</v>
      </c>
      <c r="G11" s="114" t="s">
        <v>237</v>
      </c>
      <c r="H11" s="268"/>
      <c r="I11" s="268"/>
      <c r="J11" s="268"/>
      <c r="K11" s="243"/>
      <c r="L11" s="101" t="s">
        <v>369</v>
      </c>
      <c r="M11" s="103">
        <v>15</v>
      </c>
      <c r="N11" s="104">
        <v>15</v>
      </c>
      <c r="O11" s="104">
        <v>15</v>
      </c>
      <c r="P11" s="103">
        <v>10</v>
      </c>
      <c r="Q11" s="104">
        <v>15</v>
      </c>
      <c r="R11" s="103">
        <v>15</v>
      </c>
      <c r="S11" s="103">
        <v>0</v>
      </c>
      <c r="T11" s="103">
        <f t="shared" ref="T11" si="20">SUM(M11:S11)</f>
        <v>85</v>
      </c>
      <c r="U11" s="104" t="str">
        <f t="shared" ref="U11" si="21">CONCATENATE(V11,W11)</f>
        <v>DÉBILFUERTE</v>
      </c>
      <c r="V11" s="103" t="str">
        <f t="shared" ref="V11" si="22">IF(T11&lt;86,"DÉBIL",IF(T11&lt;96,"MODERADO","FUERTE"))</f>
        <v>DÉBIL</v>
      </c>
      <c r="W11" s="108" t="s">
        <v>45</v>
      </c>
      <c r="X11" s="104">
        <f>VLOOKUP(U11,REFERENCIAS!$R$12:$S$20,2,FALSE)</f>
        <v>0</v>
      </c>
      <c r="Y11" s="104" t="str">
        <f t="shared" ref="Y11" si="23">IF(X11=100,"NO","SI")</f>
        <v>SI</v>
      </c>
      <c r="Z11" s="270"/>
      <c r="AA11" s="238"/>
      <c r="AB11" s="238"/>
      <c r="AC11" s="238"/>
      <c r="AD11" s="238"/>
      <c r="AE11" s="238"/>
      <c r="AF11" s="247"/>
      <c r="AG11" s="247"/>
      <c r="AH11" s="249"/>
      <c r="AI11" s="236"/>
      <c r="AJ11" s="236"/>
      <c r="AK11" s="126" t="s">
        <v>272</v>
      </c>
      <c r="AL11" s="119" t="s">
        <v>370</v>
      </c>
    </row>
    <row r="12" spans="1:38" s="110" customFormat="1" ht="72" x14ac:dyDescent="0.25">
      <c r="A12" s="216" t="s">
        <v>228</v>
      </c>
      <c r="B12" s="264">
        <v>2</v>
      </c>
      <c r="C12" s="242" t="s">
        <v>153</v>
      </c>
      <c r="D12" s="265" t="s">
        <v>199</v>
      </c>
      <c r="E12" s="102" t="s">
        <v>154</v>
      </c>
      <c r="F12" s="102" t="s">
        <v>247</v>
      </c>
      <c r="G12" s="112" t="s">
        <v>238</v>
      </c>
      <c r="H12" s="266">
        <v>1</v>
      </c>
      <c r="I12" s="267">
        <v>4</v>
      </c>
      <c r="J12" s="259" t="str">
        <f>CONCATENATE(H12,I12)</f>
        <v>14</v>
      </c>
      <c r="K12" s="259" t="str">
        <f>VLOOKUP(J12,REFERENCIAS!$L$12:$M$36,2,FALSE)</f>
        <v>Alto</v>
      </c>
      <c r="L12" s="101" t="s">
        <v>371</v>
      </c>
      <c r="M12" s="103">
        <v>15</v>
      </c>
      <c r="N12" s="103">
        <v>15</v>
      </c>
      <c r="O12" s="104">
        <v>15</v>
      </c>
      <c r="P12" s="103">
        <v>15</v>
      </c>
      <c r="Q12" s="103">
        <v>15</v>
      </c>
      <c r="R12" s="103">
        <v>15</v>
      </c>
      <c r="S12" s="103">
        <v>10</v>
      </c>
      <c r="T12" s="103">
        <f t="shared" si="9"/>
        <v>100</v>
      </c>
      <c r="U12" s="104" t="str">
        <f t="shared" si="10"/>
        <v>FUERTEFUERTE</v>
      </c>
      <c r="V12" s="103" t="str">
        <f t="shared" si="11"/>
        <v>FUERTE</v>
      </c>
      <c r="W12" s="108" t="s">
        <v>45</v>
      </c>
      <c r="X12" s="104">
        <f>VLOOKUP(U12,REFERENCIAS!$R$12:$S$20,2,FALSE)</f>
        <v>100</v>
      </c>
      <c r="Y12" s="104" t="str">
        <f t="shared" si="0"/>
        <v>NO</v>
      </c>
      <c r="Z12" s="271" t="str">
        <f>IF(AVERAGE(X12:X13)&lt;50,"DÉBIL",IF(AVERAGE(X12:X13)&lt;100,"MODERADO","FUERTE"))</f>
        <v>FUERTE</v>
      </c>
      <c r="AA12" s="260" t="s">
        <v>70</v>
      </c>
      <c r="AB12" s="260" t="s">
        <v>70</v>
      </c>
      <c r="AC12" s="260" t="str">
        <f>CONCATENATE(Z12,AA12,AB12)</f>
        <v>FUERTEDIRECTAMENTEDIRECTAMENTE</v>
      </c>
      <c r="AD12" s="260">
        <f>VLOOKUP(AC12,REFERENCIAS!$X$11:$Z$19,2,FALSE)</f>
        <v>2</v>
      </c>
      <c r="AE12" s="260">
        <f>VLOOKUP(AC12,REFERENCIAS!$X$11:$Z$19,3,FALSE)</f>
        <v>2</v>
      </c>
      <c r="AF12" s="255">
        <f>IF(H12-AD12&lt;1,1,H12-AD12)</f>
        <v>1</v>
      </c>
      <c r="AG12" s="255">
        <f>IF(I12-AE12&lt;1,1,I12-AE12)</f>
        <v>2</v>
      </c>
      <c r="AH12" s="257" t="str">
        <f>CONCATENATE(AF12,AG12)</f>
        <v>12</v>
      </c>
      <c r="AI12" s="259" t="str">
        <f>VLOOKUP(AH12,REFERENCIAS!$L$12:$M$36,2,FALSE)</f>
        <v>Bajo</v>
      </c>
      <c r="AJ12" s="239" t="s">
        <v>133</v>
      </c>
      <c r="AK12" s="127" t="s">
        <v>372</v>
      </c>
      <c r="AL12" s="125" t="s">
        <v>373</v>
      </c>
    </row>
    <row r="13" spans="1:38" ht="69" customHeight="1" x14ac:dyDescent="0.25">
      <c r="A13" s="217"/>
      <c r="B13" s="264"/>
      <c r="C13" s="242"/>
      <c r="D13" s="265"/>
      <c r="E13" s="102" t="s">
        <v>161</v>
      </c>
      <c r="F13" s="102" t="s">
        <v>248</v>
      </c>
      <c r="G13" s="112" t="s">
        <v>238</v>
      </c>
      <c r="H13" s="266"/>
      <c r="I13" s="268"/>
      <c r="J13" s="259"/>
      <c r="K13" s="259"/>
      <c r="L13" s="107" t="s">
        <v>374</v>
      </c>
      <c r="M13" s="103">
        <v>15</v>
      </c>
      <c r="N13" s="103">
        <v>15</v>
      </c>
      <c r="O13" s="104">
        <v>15</v>
      </c>
      <c r="P13" s="103">
        <v>15</v>
      </c>
      <c r="Q13" s="103">
        <v>15</v>
      </c>
      <c r="R13" s="103">
        <v>15</v>
      </c>
      <c r="S13" s="103">
        <v>10</v>
      </c>
      <c r="T13" s="103">
        <f t="shared" si="9"/>
        <v>100</v>
      </c>
      <c r="U13" s="104" t="str">
        <f t="shared" si="10"/>
        <v>FUERTEFUERTE</v>
      </c>
      <c r="V13" s="103" t="str">
        <f t="shared" si="11"/>
        <v>FUERTE</v>
      </c>
      <c r="W13" s="108" t="s">
        <v>45</v>
      </c>
      <c r="X13" s="104">
        <f>VLOOKUP(U13,REFERENCIAS!$R$12:$S$20,2,FALSE)</f>
        <v>100</v>
      </c>
      <c r="Y13" s="104" t="str">
        <f t="shared" si="0"/>
        <v>NO</v>
      </c>
      <c r="Z13" s="272"/>
      <c r="AA13" s="261"/>
      <c r="AB13" s="261"/>
      <c r="AC13" s="261"/>
      <c r="AD13" s="261"/>
      <c r="AE13" s="261"/>
      <c r="AF13" s="256"/>
      <c r="AG13" s="256"/>
      <c r="AH13" s="258"/>
      <c r="AI13" s="259"/>
      <c r="AJ13" s="240"/>
      <c r="AK13" s="126" t="s">
        <v>375</v>
      </c>
      <c r="AL13" s="119" t="s">
        <v>376</v>
      </c>
    </row>
    <row r="14" spans="1:38" ht="90" x14ac:dyDescent="0.25">
      <c r="A14" s="216" t="s">
        <v>229</v>
      </c>
      <c r="B14" s="216">
        <v>3</v>
      </c>
      <c r="C14" s="273" t="s">
        <v>155</v>
      </c>
      <c r="D14" s="265" t="s">
        <v>21</v>
      </c>
      <c r="E14" s="253" t="s">
        <v>156</v>
      </c>
      <c r="F14" s="253" t="s">
        <v>249</v>
      </c>
      <c r="G14" s="253" t="s">
        <v>239</v>
      </c>
      <c r="H14" s="266">
        <v>2</v>
      </c>
      <c r="I14" s="266">
        <v>5</v>
      </c>
      <c r="J14" s="259" t="str">
        <f>CONCATENATE(H14,I14)</f>
        <v>25</v>
      </c>
      <c r="K14" s="259" t="str">
        <f>VLOOKUP(J14,REFERENCIAS!$L$12:$M$36,2,FALSE)</f>
        <v>Extremo</v>
      </c>
      <c r="L14" s="101" t="s">
        <v>273</v>
      </c>
      <c r="M14" s="103">
        <v>15</v>
      </c>
      <c r="N14" s="103">
        <v>15</v>
      </c>
      <c r="O14" s="104">
        <v>15</v>
      </c>
      <c r="P14" s="103">
        <v>10</v>
      </c>
      <c r="Q14" s="103">
        <v>15</v>
      </c>
      <c r="R14" s="103">
        <v>0</v>
      </c>
      <c r="S14" s="103">
        <v>10</v>
      </c>
      <c r="T14" s="103">
        <f t="shared" si="9"/>
        <v>80</v>
      </c>
      <c r="U14" s="104" t="str">
        <f t="shared" si="10"/>
        <v>DÉBILDÉBIL</v>
      </c>
      <c r="V14" s="103" t="str">
        <f t="shared" si="11"/>
        <v>DÉBIL</v>
      </c>
      <c r="W14" s="108" t="s">
        <v>48</v>
      </c>
      <c r="X14" s="104">
        <f>VLOOKUP(U14,REFERENCIAS!$R$12:$S$20,2,FALSE)</f>
        <v>0</v>
      </c>
      <c r="Y14" s="104" t="str">
        <f t="shared" si="0"/>
        <v>SI</v>
      </c>
      <c r="Z14" s="271" t="str">
        <f>IF(AVERAGE(X14:X17)&lt;50,"DÉBIL",IF(AVERAGE(X14:X17)&lt;100,"MODERADO","FUERTE"))</f>
        <v>DÉBIL</v>
      </c>
      <c r="AA14" s="260" t="s">
        <v>52</v>
      </c>
      <c r="AB14" s="260" t="s">
        <v>52</v>
      </c>
      <c r="AC14" s="260" t="str">
        <f>CONCATENATE(Z14,AA14,AB14)</f>
        <v>DÉBILNO DISMINUYENO DISMINUYE</v>
      </c>
      <c r="AD14" s="260">
        <f>VLOOKUP(AC14,REFERENCIAS!$X$11:$Z$19,2,FALSE)</f>
        <v>0</v>
      </c>
      <c r="AE14" s="260">
        <f>VLOOKUP(AC14,REFERENCIAS!$X$11:$Z$19,3,FALSE)</f>
        <v>0</v>
      </c>
      <c r="AF14" s="255">
        <f>IF(H14-AD14&lt;1,1,H14-AD14)</f>
        <v>2</v>
      </c>
      <c r="AG14" s="255">
        <f>IF(I14-AE14&lt;1,1,I14-AE14)</f>
        <v>5</v>
      </c>
      <c r="AH14" s="257" t="str">
        <f>CONCATENATE(AF14,AG14)</f>
        <v>25</v>
      </c>
      <c r="AI14" s="259" t="str">
        <f>VLOOKUP(AH14,REFERENCIAS!$L$12:$M$36,2,FALSE)</f>
        <v>Extremo</v>
      </c>
      <c r="AJ14" s="239" t="s">
        <v>133</v>
      </c>
      <c r="AK14" s="126" t="s">
        <v>377</v>
      </c>
      <c r="AL14" s="119" t="s">
        <v>378</v>
      </c>
    </row>
    <row r="15" spans="1:38" ht="72" x14ac:dyDescent="0.25">
      <c r="A15" s="217"/>
      <c r="B15" s="217"/>
      <c r="C15" s="274"/>
      <c r="D15" s="265"/>
      <c r="E15" s="262"/>
      <c r="F15" s="262"/>
      <c r="G15" s="262"/>
      <c r="H15" s="266"/>
      <c r="I15" s="266"/>
      <c r="J15" s="259"/>
      <c r="K15" s="259"/>
      <c r="L15" s="101" t="s">
        <v>274</v>
      </c>
      <c r="M15" s="103">
        <v>15</v>
      </c>
      <c r="N15" s="103">
        <v>0</v>
      </c>
      <c r="O15" s="104">
        <v>15</v>
      </c>
      <c r="P15" s="103">
        <v>10</v>
      </c>
      <c r="Q15" s="103">
        <v>15</v>
      </c>
      <c r="R15" s="103">
        <v>0</v>
      </c>
      <c r="S15" s="103">
        <v>0</v>
      </c>
      <c r="T15" s="103">
        <f t="shared" si="9"/>
        <v>55</v>
      </c>
      <c r="U15" s="104" t="str">
        <f t="shared" si="10"/>
        <v>DÉBILMODERADO</v>
      </c>
      <c r="V15" s="103" t="str">
        <f t="shared" si="11"/>
        <v>DÉBIL</v>
      </c>
      <c r="W15" s="108" t="s">
        <v>20</v>
      </c>
      <c r="X15" s="104">
        <f>VLOOKUP(U15,REFERENCIAS!$R$12:$S$20,2,FALSE)</f>
        <v>0</v>
      </c>
      <c r="Y15" s="104" t="str">
        <f t="shared" si="0"/>
        <v>SI</v>
      </c>
      <c r="Z15" s="272"/>
      <c r="AA15" s="261"/>
      <c r="AB15" s="261"/>
      <c r="AC15" s="261"/>
      <c r="AD15" s="261"/>
      <c r="AE15" s="261"/>
      <c r="AF15" s="256"/>
      <c r="AG15" s="256"/>
      <c r="AH15" s="258"/>
      <c r="AI15" s="259"/>
      <c r="AJ15" s="240"/>
      <c r="AK15" s="126" t="s">
        <v>275</v>
      </c>
      <c r="AL15" s="119" t="s">
        <v>379</v>
      </c>
    </row>
    <row r="16" spans="1:38" ht="90" x14ac:dyDescent="0.25">
      <c r="A16" s="217"/>
      <c r="B16" s="217"/>
      <c r="C16" s="274"/>
      <c r="D16" s="265"/>
      <c r="E16" s="262"/>
      <c r="F16" s="262"/>
      <c r="G16" s="262"/>
      <c r="H16" s="266"/>
      <c r="I16" s="266"/>
      <c r="J16" s="259"/>
      <c r="K16" s="259"/>
      <c r="L16" s="101" t="s">
        <v>380</v>
      </c>
      <c r="M16" s="103">
        <v>15</v>
      </c>
      <c r="N16" s="103">
        <v>15</v>
      </c>
      <c r="O16" s="104">
        <v>15</v>
      </c>
      <c r="P16" s="103">
        <v>10</v>
      </c>
      <c r="Q16" s="103">
        <v>15</v>
      </c>
      <c r="R16" s="103">
        <v>0</v>
      </c>
      <c r="S16" s="103">
        <v>10</v>
      </c>
      <c r="T16" s="103">
        <f t="shared" ref="T16" si="24">SUM(M16:S16)</f>
        <v>80</v>
      </c>
      <c r="U16" s="104" t="str">
        <f t="shared" ref="U16" si="25">CONCATENATE(V16,W16)</f>
        <v>DÉBILMODERADO</v>
      </c>
      <c r="V16" s="103" t="str">
        <f t="shared" ref="V16" si="26">IF(T16&lt;86,"DÉBIL",IF(T16&lt;96,"MODERADO","FUERTE"))</f>
        <v>DÉBIL</v>
      </c>
      <c r="W16" s="108" t="s">
        <v>20</v>
      </c>
      <c r="X16" s="104">
        <f>VLOOKUP(U16,REFERENCIAS!$R$12:$S$20,2,FALSE)</f>
        <v>0</v>
      </c>
      <c r="Y16" s="104" t="str">
        <f t="shared" ref="Y16" si="27">IF(X16=100,"NO","SI")</f>
        <v>SI</v>
      </c>
      <c r="Z16" s="272"/>
      <c r="AA16" s="261"/>
      <c r="AB16" s="261"/>
      <c r="AC16" s="261"/>
      <c r="AD16" s="261"/>
      <c r="AE16" s="261"/>
      <c r="AF16" s="256"/>
      <c r="AG16" s="256"/>
      <c r="AH16" s="258"/>
      <c r="AI16" s="259"/>
      <c r="AJ16" s="240"/>
      <c r="AK16" s="126" t="s">
        <v>381</v>
      </c>
      <c r="AL16" s="119" t="s">
        <v>378</v>
      </c>
    </row>
    <row r="17" spans="1:38" ht="36" x14ac:dyDescent="0.25">
      <c r="A17" s="217"/>
      <c r="B17" s="217"/>
      <c r="C17" s="274"/>
      <c r="D17" s="265"/>
      <c r="E17" s="262"/>
      <c r="F17" s="262"/>
      <c r="G17" s="262"/>
      <c r="H17" s="266"/>
      <c r="I17" s="266"/>
      <c r="J17" s="259"/>
      <c r="K17" s="259"/>
      <c r="L17" s="101" t="s">
        <v>382</v>
      </c>
      <c r="M17" s="103">
        <v>15</v>
      </c>
      <c r="N17" s="103">
        <v>15</v>
      </c>
      <c r="O17" s="104">
        <v>15</v>
      </c>
      <c r="P17" s="103">
        <v>10</v>
      </c>
      <c r="Q17" s="103">
        <v>15</v>
      </c>
      <c r="R17" s="103">
        <v>0</v>
      </c>
      <c r="S17" s="103">
        <v>10</v>
      </c>
      <c r="T17" s="103">
        <f t="shared" ref="T17" si="28">SUM(M17:S17)</f>
        <v>80</v>
      </c>
      <c r="U17" s="104" t="str">
        <f t="shared" ref="U17" si="29">CONCATENATE(V17,W17)</f>
        <v>DÉBILMODERADO</v>
      </c>
      <c r="V17" s="103" t="str">
        <f t="shared" ref="V17" si="30">IF(T17&lt;86,"DÉBIL",IF(T17&lt;96,"MODERADO","FUERTE"))</f>
        <v>DÉBIL</v>
      </c>
      <c r="W17" s="108" t="s">
        <v>20</v>
      </c>
      <c r="X17" s="104">
        <f>VLOOKUP(U17,REFERENCIAS!$R$12:$S$20,2,FALSE)</f>
        <v>0</v>
      </c>
      <c r="Y17" s="104" t="str">
        <f t="shared" ref="Y17" si="31">IF(X17=100,"NO","SI")</f>
        <v>SI</v>
      </c>
      <c r="Z17" s="272"/>
      <c r="AA17" s="261"/>
      <c r="AB17" s="261"/>
      <c r="AC17" s="261"/>
      <c r="AD17" s="261"/>
      <c r="AE17" s="261"/>
      <c r="AF17" s="256"/>
      <c r="AG17" s="256"/>
      <c r="AH17" s="258"/>
      <c r="AI17" s="259"/>
      <c r="AJ17" s="240"/>
      <c r="AK17" s="126" t="s">
        <v>383</v>
      </c>
      <c r="AL17" s="119" t="s">
        <v>384</v>
      </c>
    </row>
    <row r="18" spans="1:38" ht="162" x14ac:dyDescent="0.25">
      <c r="A18" s="283" t="s">
        <v>230</v>
      </c>
      <c r="B18" s="264">
        <v>4</v>
      </c>
      <c r="C18" s="276" t="s">
        <v>157</v>
      </c>
      <c r="D18" s="265" t="s">
        <v>21</v>
      </c>
      <c r="E18" s="112" t="s">
        <v>250</v>
      </c>
      <c r="F18" s="112" t="s">
        <v>251</v>
      </c>
      <c r="G18" s="112" t="s">
        <v>239</v>
      </c>
      <c r="H18" s="266">
        <v>2</v>
      </c>
      <c r="I18" s="266">
        <v>4</v>
      </c>
      <c r="J18" s="259" t="str">
        <f>CONCATENATE(H18,I18)</f>
        <v>24</v>
      </c>
      <c r="K18" s="259" t="str">
        <f>VLOOKUP(J18,REFERENCIAS!$L$12:$M$36,2,FALSE)</f>
        <v>Alto</v>
      </c>
      <c r="L18" s="107" t="s">
        <v>276</v>
      </c>
      <c r="M18" s="103">
        <v>15</v>
      </c>
      <c r="N18" s="103">
        <v>15</v>
      </c>
      <c r="O18" s="104">
        <v>15</v>
      </c>
      <c r="P18" s="103">
        <v>10</v>
      </c>
      <c r="Q18" s="103">
        <v>15</v>
      </c>
      <c r="R18" s="103">
        <v>15</v>
      </c>
      <c r="S18" s="103">
        <v>5</v>
      </c>
      <c r="T18" s="103">
        <f t="shared" si="9"/>
        <v>90</v>
      </c>
      <c r="U18" s="104" t="str">
        <f t="shared" si="10"/>
        <v>MODERADOFUERTE</v>
      </c>
      <c r="V18" s="103" t="str">
        <f t="shared" si="11"/>
        <v>MODERADO</v>
      </c>
      <c r="W18" s="105" t="s">
        <v>45</v>
      </c>
      <c r="X18" s="104">
        <f>VLOOKUP(U18,REFERENCIAS!$R$12:$S$20,2,FALSE)</f>
        <v>50</v>
      </c>
      <c r="Y18" s="104" t="str">
        <f t="shared" si="0"/>
        <v>SI</v>
      </c>
      <c r="Z18" s="271" t="str">
        <f>IF(AVERAGE(X18:X20)&lt;50,"DÉBIL",IF(AVERAGE(X18:X20)&lt;100,"MODERADO","FUERTE"))</f>
        <v>MODERADO</v>
      </c>
      <c r="AA18" s="260" t="s">
        <v>70</v>
      </c>
      <c r="AB18" s="260" t="s">
        <v>71</v>
      </c>
      <c r="AC18" s="260" t="str">
        <f>CONCATENATE(Z18,AA18,AB18)</f>
        <v>MODERADODIRECTAMENTEINDIRECTAMENTE</v>
      </c>
      <c r="AD18" s="260">
        <f>VLOOKUP(AC18,REFERENCIAS!$X$11:$Z$19,2,FALSE)</f>
        <v>1</v>
      </c>
      <c r="AE18" s="260">
        <f>VLOOKUP(AC18,REFERENCIAS!$X$11:$Z$19,3,FALSE)</f>
        <v>0</v>
      </c>
      <c r="AF18" s="255">
        <f>IF(H18-AD18&lt;1,1,H18-AD18)</f>
        <v>1</v>
      </c>
      <c r="AG18" s="255">
        <f>IF(I18-AE18&lt;1,1,I18-AE18)</f>
        <v>4</v>
      </c>
      <c r="AH18" s="257" t="str">
        <f>CONCATENATE(AF18,AG18)</f>
        <v>14</v>
      </c>
      <c r="AI18" s="259" t="str">
        <f>VLOOKUP(AH18,REFERENCIAS!$L$12:$M$36,2,FALSE)</f>
        <v>Alto</v>
      </c>
      <c r="AJ18" s="239" t="s">
        <v>133</v>
      </c>
      <c r="AK18" s="126" t="s">
        <v>316</v>
      </c>
      <c r="AL18" s="119" t="s">
        <v>385</v>
      </c>
    </row>
    <row r="19" spans="1:38" ht="126" x14ac:dyDescent="0.25">
      <c r="A19" s="284"/>
      <c r="B19" s="264"/>
      <c r="C19" s="276"/>
      <c r="D19" s="265"/>
      <c r="E19" s="112" t="s">
        <v>158</v>
      </c>
      <c r="F19" s="112" t="s">
        <v>252</v>
      </c>
      <c r="G19" s="112" t="s">
        <v>239</v>
      </c>
      <c r="H19" s="266"/>
      <c r="I19" s="266"/>
      <c r="J19" s="259"/>
      <c r="K19" s="259"/>
      <c r="L19" s="101" t="s">
        <v>277</v>
      </c>
      <c r="M19" s="103">
        <v>15</v>
      </c>
      <c r="N19" s="103">
        <v>15</v>
      </c>
      <c r="O19" s="104">
        <v>15</v>
      </c>
      <c r="P19" s="103">
        <v>10</v>
      </c>
      <c r="Q19" s="103">
        <v>15</v>
      </c>
      <c r="R19" s="103">
        <v>15</v>
      </c>
      <c r="S19" s="103">
        <v>10</v>
      </c>
      <c r="T19" s="104">
        <f t="shared" ref="T19" si="32">SUM(M19:S19)</f>
        <v>95</v>
      </c>
      <c r="U19" s="104" t="str">
        <f t="shared" ref="U19" si="33">CONCATENATE(V19,W19)</f>
        <v>MODERADOMODERADO</v>
      </c>
      <c r="V19" s="103" t="str">
        <f t="shared" ref="V19" si="34">IF(T19&lt;86,"DÉBIL",IF(T19&lt;96,"MODERADO","FUERTE"))</f>
        <v>MODERADO</v>
      </c>
      <c r="W19" s="102" t="s">
        <v>20</v>
      </c>
      <c r="X19" s="104">
        <f>VLOOKUP(U19,REFERENCIAS!$R$12:$S$20,2,FALSE)</f>
        <v>50</v>
      </c>
      <c r="Y19" s="104" t="str">
        <f t="shared" ref="Y19" si="35">IF(X19=100,"NO","SI")</f>
        <v>SI</v>
      </c>
      <c r="Z19" s="272"/>
      <c r="AA19" s="261"/>
      <c r="AB19" s="261"/>
      <c r="AC19" s="261"/>
      <c r="AD19" s="261"/>
      <c r="AE19" s="261"/>
      <c r="AF19" s="256"/>
      <c r="AG19" s="256"/>
      <c r="AH19" s="258"/>
      <c r="AI19" s="259"/>
      <c r="AJ19" s="240"/>
      <c r="AK19" s="126" t="s">
        <v>278</v>
      </c>
      <c r="AL19" s="119" t="s">
        <v>279</v>
      </c>
    </row>
    <row r="20" spans="1:38" ht="63" customHeight="1" x14ac:dyDescent="0.25">
      <c r="A20" s="285"/>
      <c r="B20" s="264"/>
      <c r="C20" s="276"/>
      <c r="D20" s="265"/>
      <c r="E20" s="112" t="s">
        <v>209</v>
      </c>
      <c r="F20" s="112" t="s">
        <v>253</v>
      </c>
      <c r="G20" s="112" t="s">
        <v>238</v>
      </c>
      <c r="H20" s="266"/>
      <c r="I20" s="266"/>
      <c r="J20" s="259"/>
      <c r="K20" s="259"/>
      <c r="L20" s="101" t="s">
        <v>280</v>
      </c>
      <c r="M20" s="103">
        <v>15</v>
      </c>
      <c r="N20" s="103">
        <v>15</v>
      </c>
      <c r="O20" s="104">
        <v>15</v>
      </c>
      <c r="P20" s="103">
        <v>15</v>
      </c>
      <c r="Q20" s="103">
        <v>15</v>
      </c>
      <c r="R20" s="103">
        <v>15</v>
      </c>
      <c r="S20" s="103">
        <v>10</v>
      </c>
      <c r="T20" s="104">
        <f t="shared" ref="T20" si="36">SUM(M20:S20)</f>
        <v>100</v>
      </c>
      <c r="U20" s="104" t="str">
        <f t="shared" ref="U20" si="37">CONCATENATE(V20,W20)</f>
        <v>FUERTEMODERADO</v>
      </c>
      <c r="V20" s="103" t="str">
        <f t="shared" ref="V20" si="38">IF(T20&lt;86,"DÉBIL",IF(T20&lt;96,"MODERADO","FUERTE"))</f>
        <v>FUERTE</v>
      </c>
      <c r="W20" s="102" t="s">
        <v>20</v>
      </c>
      <c r="X20" s="104">
        <f>VLOOKUP(U20,REFERENCIAS!$R$12:$S$20,2,FALSE)</f>
        <v>50</v>
      </c>
      <c r="Y20" s="104" t="str">
        <f t="shared" ref="Y20" si="39">IF(X20=100,"NO","SI")</f>
        <v>SI</v>
      </c>
      <c r="Z20" s="272"/>
      <c r="AA20" s="261"/>
      <c r="AB20" s="261"/>
      <c r="AC20" s="261"/>
      <c r="AD20" s="261"/>
      <c r="AE20" s="261"/>
      <c r="AF20" s="256"/>
      <c r="AG20" s="256"/>
      <c r="AH20" s="293"/>
      <c r="AI20" s="259"/>
      <c r="AJ20" s="240"/>
      <c r="AK20" s="126" t="s">
        <v>281</v>
      </c>
      <c r="AL20" s="119" t="s">
        <v>282</v>
      </c>
    </row>
    <row r="21" spans="1:38" ht="72" customHeight="1" x14ac:dyDescent="0.25">
      <c r="A21" s="277" t="s">
        <v>231</v>
      </c>
      <c r="B21" s="216">
        <v>5</v>
      </c>
      <c r="C21" s="273" t="s">
        <v>204</v>
      </c>
      <c r="D21" s="265" t="s">
        <v>21</v>
      </c>
      <c r="E21" s="112" t="s">
        <v>159</v>
      </c>
      <c r="F21" s="112" t="s">
        <v>249</v>
      </c>
      <c r="G21" s="112" t="s">
        <v>239</v>
      </c>
      <c r="H21" s="266">
        <v>3</v>
      </c>
      <c r="I21" s="266">
        <v>4</v>
      </c>
      <c r="J21" s="259" t="str">
        <f>CONCATENATE(H21,I21)</f>
        <v>34</v>
      </c>
      <c r="K21" s="259" t="str">
        <f>VLOOKUP(J21,REFERENCIAS!$L$12:$M$36,2,FALSE)</f>
        <v>Extremo</v>
      </c>
      <c r="L21" s="101" t="s">
        <v>285</v>
      </c>
      <c r="M21" s="103">
        <v>15</v>
      </c>
      <c r="N21" s="103">
        <v>15</v>
      </c>
      <c r="O21" s="104">
        <v>15</v>
      </c>
      <c r="P21" s="103">
        <v>10</v>
      </c>
      <c r="Q21" s="103">
        <v>15</v>
      </c>
      <c r="R21" s="103">
        <v>15</v>
      </c>
      <c r="S21" s="103">
        <v>10</v>
      </c>
      <c r="T21" s="103">
        <f t="shared" si="9"/>
        <v>95</v>
      </c>
      <c r="U21" s="104" t="str">
        <f t="shared" si="10"/>
        <v>MODERADOMODERADO</v>
      </c>
      <c r="V21" s="103" t="str">
        <f t="shared" si="11"/>
        <v>MODERADO</v>
      </c>
      <c r="W21" s="105" t="s">
        <v>20</v>
      </c>
      <c r="X21" s="104">
        <f>VLOOKUP(U21,REFERENCIAS!$R$12:$S$20,2,FALSE)</f>
        <v>50</v>
      </c>
      <c r="Y21" s="104" t="str">
        <f t="shared" si="0"/>
        <v>SI</v>
      </c>
      <c r="Z21" s="271" t="str">
        <f>IF(AVERAGE(X21:X24)&lt;50,"DÉBIL",IF(AVERAGE(X21:X24)&lt;100,"MODERADO","FUERTE"))</f>
        <v>DÉBIL</v>
      </c>
      <c r="AA21" s="281" t="s">
        <v>52</v>
      </c>
      <c r="AB21" s="281" t="s">
        <v>52</v>
      </c>
      <c r="AC21" s="260" t="str">
        <f>CONCATENATE(Z21,AA21,AB21)</f>
        <v>DÉBILNO DISMINUYENO DISMINUYE</v>
      </c>
      <c r="AD21" s="260">
        <f>VLOOKUP(AC21,REFERENCIAS!$X$11:$Z$19,2,FALSE)</f>
        <v>0</v>
      </c>
      <c r="AE21" s="260">
        <f>VLOOKUP(AC21,REFERENCIAS!$X$11:$Z$19,3,FALSE)</f>
        <v>0</v>
      </c>
      <c r="AF21" s="255">
        <f>IF(H21-AD21&lt;1,1,H21-AD21)</f>
        <v>3</v>
      </c>
      <c r="AG21" s="255">
        <f>IF(I21-AE21&lt;1,1,I21-AE21)</f>
        <v>4</v>
      </c>
      <c r="AH21" s="257" t="str">
        <f>CONCATENATE(AF21,AG21)</f>
        <v>34</v>
      </c>
      <c r="AI21" s="259" t="str">
        <f>VLOOKUP(AH21,REFERENCIAS!$L$12:$M$36,2,FALSE)</f>
        <v>Extremo</v>
      </c>
      <c r="AJ21" s="239" t="s">
        <v>133</v>
      </c>
      <c r="AK21" s="126" t="s">
        <v>284</v>
      </c>
      <c r="AL21" s="119" t="s">
        <v>283</v>
      </c>
    </row>
    <row r="22" spans="1:38" ht="90" x14ac:dyDescent="0.25">
      <c r="A22" s="278"/>
      <c r="B22" s="217"/>
      <c r="C22" s="274"/>
      <c r="D22" s="265"/>
      <c r="E22" s="112" t="s">
        <v>197</v>
      </c>
      <c r="F22" s="112" t="s">
        <v>254</v>
      </c>
      <c r="G22" s="112" t="s">
        <v>238</v>
      </c>
      <c r="H22" s="266"/>
      <c r="I22" s="266"/>
      <c r="J22" s="259"/>
      <c r="K22" s="259"/>
      <c r="L22" s="101" t="s">
        <v>286</v>
      </c>
      <c r="M22" s="103">
        <v>15</v>
      </c>
      <c r="N22" s="103">
        <v>15</v>
      </c>
      <c r="O22" s="104">
        <v>15</v>
      </c>
      <c r="P22" s="103">
        <v>10</v>
      </c>
      <c r="Q22" s="103">
        <v>15</v>
      </c>
      <c r="R22" s="103">
        <v>15</v>
      </c>
      <c r="S22" s="103">
        <v>10</v>
      </c>
      <c r="T22" s="103">
        <f t="shared" si="9"/>
        <v>95</v>
      </c>
      <c r="U22" s="104" t="str">
        <f t="shared" si="10"/>
        <v>MODERADOFUERTE</v>
      </c>
      <c r="V22" s="103" t="str">
        <f t="shared" si="11"/>
        <v>MODERADO</v>
      </c>
      <c r="W22" s="105" t="s">
        <v>45</v>
      </c>
      <c r="X22" s="104">
        <f>VLOOKUP(U22,REFERENCIAS!$R$12:$S$20,2,FALSE)</f>
        <v>50</v>
      </c>
      <c r="Y22" s="104" t="str">
        <f t="shared" si="0"/>
        <v>SI</v>
      </c>
      <c r="Z22" s="272"/>
      <c r="AA22" s="282"/>
      <c r="AB22" s="282"/>
      <c r="AC22" s="261"/>
      <c r="AD22" s="261"/>
      <c r="AE22" s="261"/>
      <c r="AF22" s="256"/>
      <c r="AG22" s="256"/>
      <c r="AH22" s="258"/>
      <c r="AI22" s="259"/>
      <c r="AJ22" s="240"/>
      <c r="AK22" s="126" t="s">
        <v>287</v>
      </c>
      <c r="AL22" s="119" t="s">
        <v>288</v>
      </c>
    </row>
    <row r="23" spans="1:38" ht="36" customHeight="1" x14ac:dyDescent="0.25">
      <c r="A23" s="278"/>
      <c r="B23" s="217"/>
      <c r="C23" s="274"/>
      <c r="D23" s="265"/>
      <c r="E23" s="253" t="s">
        <v>209</v>
      </c>
      <c r="F23" s="253" t="s">
        <v>253</v>
      </c>
      <c r="G23" s="253" t="s">
        <v>237</v>
      </c>
      <c r="H23" s="266"/>
      <c r="I23" s="266"/>
      <c r="J23" s="259"/>
      <c r="K23" s="259"/>
      <c r="L23" s="101" t="s">
        <v>289</v>
      </c>
      <c r="M23" s="103">
        <v>15</v>
      </c>
      <c r="N23" s="103">
        <v>15</v>
      </c>
      <c r="O23" s="104">
        <v>15</v>
      </c>
      <c r="P23" s="103">
        <v>15</v>
      </c>
      <c r="Q23" s="103">
        <v>15</v>
      </c>
      <c r="R23" s="103">
        <v>15</v>
      </c>
      <c r="S23" s="103">
        <v>10</v>
      </c>
      <c r="T23" s="103">
        <f t="shared" si="9"/>
        <v>100</v>
      </c>
      <c r="U23" s="104" t="str">
        <f t="shared" si="10"/>
        <v>FUERTEMODERADO</v>
      </c>
      <c r="V23" s="103" t="str">
        <f t="shared" si="11"/>
        <v>FUERTE</v>
      </c>
      <c r="W23" s="105" t="s">
        <v>20</v>
      </c>
      <c r="X23" s="104">
        <f>VLOOKUP(U23,REFERENCIAS!$R$12:$S$20,2,FALSE)</f>
        <v>50</v>
      </c>
      <c r="Y23" s="104" t="str">
        <f t="shared" si="0"/>
        <v>SI</v>
      </c>
      <c r="Z23" s="272"/>
      <c r="AA23" s="282"/>
      <c r="AB23" s="282"/>
      <c r="AC23" s="261"/>
      <c r="AD23" s="261"/>
      <c r="AE23" s="261"/>
      <c r="AF23" s="256"/>
      <c r="AG23" s="256"/>
      <c r="AH23" s="258"/>
      <c r="AI23" s="259"/>
      <c r="AJ23" s="240"/>
      <c r="AK23" s="126" t="s">
        <v>290</v>
      </c>
      <c r="AL23" s="119" t="s">
        <v>291</v>
      </c>
    </row>
    <row r="24" spans="1:38" ht="54" x14ac:dyDescent="0.25">
      <c r="A24" s="278"/>
      <c r="B24" s="217"/>
      <c r="C24" s="274"/>
      <c r="D24" s="265"/>
      <c r="E24" s="254"/>
      <c r="F24" s="254"/>
      <c r="G24" s="254"/>
      <c r="H24" s="266"/>
      <c r="I24" s="266"/>
      <c r="J24" s="259"/>
      <c r="K24" s="259"/>
      <c r="L24" s="101" t="s">
        <v>292</v>
      </c>
      <c r="M24" s="103">
        <v>0</v>
      </c>
      <c r="N24" s="103">
        <v>0</v>
      </c>
      <c r="O24" s="103">
        <v>0</v>
      </c>
      <c r="P24" s="103">
        <v>0</v>
      </c>
      <c r="Q24" s="103">
        <v>0</v>
      </c>
      <c r="R24" s="103">
        <v>0</v>
      </c>
      <c r="S24" s="103">
        <v>0</v>
      </c>
      <c r="T24" s="103">
        <f t="shared" ref="T24" si="40">SUM(M24:S24)</f>
        <v>0</v>
      </c>
      <c r="U24" s="104" t="str">
        <f t="shared" ref="U24" si="41">CONCATENATE(V24,W24)</f>
        <v>DÉBILMODERADO</v>
      </c>
      <c r="V24" s="103" t="str">
        <f t="shared" ref="V24" si="42">IF(T24&lt;86,"DÉBIL",IF(T24&lt;96,"MODERADO","FUERTE"))</f>
        <v>DÉBIL</v>
      </c>
      <c r="W24" s="105" t="s">
        <v>20</v>
      </c>
      <c r="X24" s="104">
        <f>VLOOKUP(U24,REFERENCIAS!$R$12:$S$20,2,FALSE)</f>
        <v>0</v>
      </c>
      <c r="Y24" s="104" t="str">
        <f t="shared" ref="Y24" si="43">IF(X24=100,"NO","SI")</f>
        <v>SI</v>
      </c>
      <c r="Z24" s="272"/>
      <c r="AA24" s="282"/>
      <c r="AB24" s="282"/>
      <c r="AC24" s="261"/>
      <c r="AD24" s="261"/>
      <c r="AE24" s="261"/>
      <c r="AF24" s="256"/>
      <c r="AG24" s="256"/>
      <c r="AH24" s="258"/>
      <c r="AI24" s="259"/>
      <c r="AJ24" s="240"/>
      <c r="AK24" s="126" t="s">
        <v>293</v>
      </c>
      <c r="AL24" s="119" t="s">
        <v>294</v>
      </c>
    </row>
    <row r="25" spans="1:38" ht="90" customHeight="1" x14ac:dyDescent="0.25">
      <c r="A25" s="277" t="s">
        <v>232</v>
      </c>
      <c r="B25" s="264">
        <v>6</v>
      </c>
      <c r="C25" s="276" t="s">
        <v>160</v>
      </c>
      <c r="D25" s="265" t="s">
        <v>21</v>
      </c>
      <c r="E25" s="112" t="s">
        <v>197</v>
      </c>
      <c r="F25" s="114" t="s">
        <v>249</v>
      </c>
      <c r="G25" s="112" t="s">
        <v>238</v>
      </c>
      <c r="H25" s="266">
        <v>2</v>
      </c>
      <c r="I25" s="266">
        <v>4</v>
      </c>
      <c r="J25" s="259" t="str">
        <f>CONCATENATE(H25,I25)</f>
        <v>24</v>
      </c>
      <c r="K25" s="259" t="str">
        <f>VLOOKUP(J25,REFERENCIAS!$L$12:$M$36,2,FALSE)</f>
        <v>Alto</v>
      </c>
      <c r="L25" s="101" t="s">
        <v>295</v>
      </c>
      <c r="M25" s="103">
        <v>15</v>
      </c>
      <c r="N25" s="103">
        <v>15</v>
      </c>
      <c r="O25" s="104">
        <v>15</v>
      </c>
      <c r="P25" s="103">
        <v>10</v>
      </c>
      <c r="Q25" s="103">
        <v>15</v>
      </c>
      <c r="R25" s="103">
        <v>15</v>
      </c>
      <c r="S25" s="103">
        <v>10</v>
      </c>
      <c r="T25" s="104">
        <f t="shared" si="9"/>
        <v>95</v>
      </c>
      <c r="U25" s="104" t="str">
        <f t="shared" si="10"/>
        <v>MODERADOMODERADO</v>
      </c>
      <c r="V25" s="103" t="str">
        <f t="shared" si="11"/>
        <v>MODERADO</v>
      </c>
      <c r="W25" s="102" t="s">
        <v>20</v>
      </c>
      <c r="X25" s="104">
        <f>VLOOKUP(U25,REFERENCIAS!$R$12:$S$20,2,FALSE)</f>
        <v>50</v>
      </c>
      <c r="Y25" s="104" t="str">
        <f t="shared" si="0"/>
        <v>SI</v>
      </c>
      <c r="Z25" s="275" t="str">
        <f>IF(AVERAGE(X25:X26)&lt;50,"DÉBIL",IF(AVERAGE(X25:X26)&lt;100,"MODERADO","FUERTE"))</f>
        <v>MODERADO</v>
      </c>
      <c r="AA25" s="260" t="s">
        <v>70</v>
      </c>
      <c r="AB25" s="260" t="s">
        <v>71</v>
      </c>
      <c r="AC25" s="260" t="str">
        <f>CONCATENATE(Z25,AA25,AB25)</f>
        <v>MODERADODIRECTAMENTEINDIRECTAMENTE</v>
      </c>
      <c r="AD25" s="260">
        <f>VLOOKUP(AC25,REFERENCIAS!$X$11:$Z$19,2,FALSE)</f>
        <v>1</v>
      </c>
      <c r="AE25" s="260">
        <f>VLOOKUP(AC25,REFERENCIAS!$X$11:$Z$19,3,FALSE)</f>
        <v>0</v>
      </c>
      <c r="AF25" s="255">
        <f>IF(H25-AD25&lt;1,1,H25-AD25)</f>
        <v>1</v>
      </c>
      <c r="AG25" s="255">
        <f>IF(I25-AE25&lt;1,1,I25-AE25)</f>
        <v>4</v>
      </c>
      <c r="AH25" s="257" t="str">
        <f>CONCATENATE(AF25,AG25)</f>
        <v>14</v>
      </c>
      <c r="AI25" s="259" t="str">
        <f>VLOOKUP(AH25,REFERENCIAS!$L$12:$M$36,2,FALSE)</f>
        <v>Alto</v>
      </c>
      <c r="AJ25" s="239" t="s">
        <v>133</v>
      </c>
      <c r="AK25" s="126" t="s">
        <v>296</v>
      </c>
      <c r="AL25" s="119" t="s">
        <v>297</v>
      </c>
    </row>
    <row r="26" spans="1:38" ht="126" x14ac:dyDescent="0.25">
      <c r="A26" s="278"/>
      <c r="B26" s="264"/>
      <c r="C26" s="276"/>
      <c r="D26" s="265"/>
      <c r="E26" s="120" t="s">
        <v>159</v>
      </c>
      <c r="F26" s="119" t="s">
        <v>255</v>
      </c>
      <c r="G26" s="122" t="s">
        <v>239</v>
      </c>
      <c r="H26" s="266"/>
      <c r="I26" s="266"/>
      <c r="J26" s="259"/>
      <c r="K26" s="259"/>
      <c r="L26" s="101" t="s">
        <v>298</v>
      </c>
      <c r="M26" s="103">
        <v>15</v>
      </c>
      <c r="N26" s="103">
        <v>15</v>
      </c>
      <c r="O26" s="104">
        <v>15</v>
      </c>
      <c r="P26" s="103">
        <v>10</v>
      </c>
      <c r="Q26" s="103">
        <v>15</v>
      </c>
      <c r="R26" s="103">
        <v>15</v>
      </c>
      <c r="S26" s="103">
        <v>10</v>
      </c>
      <c r="T26" s="104">
        <f t="shared" si="9"/>
        <v>95</v>
      </c>
      <c r="U26" s="104" t="str">
        <f t="shared" si="10"/>
        <v>MODERADOMODERADO</v>
      </c>
      <c r="V26" s="103" t="str">
        <f t="shared" si="11"/>
        <v>MODERADO</v>
      </c>
      <c r="W26" s="112" t="s">
        <v>20</v>
      </c>
      <c r="X26" s="104">
        <f>VLOOKUP(U26,REFERENCIAS!$R$12:$S$20,2,FALSE)</f>
        <v>50</v>
      </c>
      <c r="Y26" s="104" t="str">
        <f t="shared" si="0"/>
        <v>SI</v>
      </c>
      <c r="Z26" s="275"/>
      <c r="AA26" s="261"/>
      <c r="AB26" s="261"/>
      <c r="AC26" s="261"/>
      <c r="AD26" s="261"/>
      <c r="AE26" s="261"/>
      <c r="AF26" s="256"/>
      <c r="AG26" s="256"/>
      <c r="AH26" s="258"/>
      <c r="AI26" s="259"/>
      <c r="AJ26" s="240"/>
      <c r="AK26" s="126" t="s">
        <v>299</v>
      </c>
      <c r="AL26" s="119" t="s">
        <v>300</v>
      </c>
    </row>
    <row r="27" spans="1:38" ht="126" x14ac:dyDescent="0.25">
      <c r="A27" s="290" t="s">
        <v>233</v>
      </c>
      <c r="B27" s="247">
        <v>7</v>
      </c>
      <c r="C27" s="276" t="s">
        <v>196</v>
      </c>
      <c r="D27" s="291" t="s">
        <v>200</v>
      </c>
      <c r="E27" s="121" t="s">
        <v>201</v>
      </c>
      <c r="F27" s="119" t="s">
        <v>301</v>
      </c>
      <c r="G27" s="122" t="s">
        <v>237</v>
      </c>
      <c r="H27" s="243">
        <v>4</v>
      </c>
      <c r="I27" s="243">
        <v>5</v>
      </c>
      <c r="J27" s="288" t="str">
        <f>CONCATENATE(H27,I27)</f>
        <v>45</v>
      </c>
      <c r="K27" s="287" t="str">
        <f>VLOOKUP(J27,REFERENCIAS!$L$12:$M$36,2,FALSE)</f>
        <v>Extremo</v>
      </c>
      <c r="L27" s="101" t="s">
        <v>302</v>
      </c>
      <c r="M27" s="103">
        <v>15</v>
      </c>
      <c r="N27" s="104">
        <v>15</v>
      </c>
      <c r="O27" s="104">
        <v>15</v>
      </c>
      <c r="P27" s="103">
        <v>15</v>
      </c>
      <c r="Q27" s="104">
        <v>15</v>
      </c>
      <c r="R27" s="103">
        <v>0</v>
      </c>
      <c r="S27" s="103">
        <v>10</v>
      </c>
      <c r="T27" s="104">
        <f t="shared" ref="T27:T28" si="44">SUM(M27:S27)</f>
        <v>85</v>
      </c>
      <c r="U27" s="104" t="str">
        <f t="shared" ref="U27:U28" si="45">CONCATENATE(V27,W27)</f>
        <v>DÉBILFUERTE</v>
      </c>
      <c r="V27" s="103" t="str">
        <f t="shared" si="11"/>
        <v>DÉBIL</v>
      </c>
      <c r="W27" s="112" t="s">
        <v>45</v>
      </c>
      <c r="X27" s="104">
        <f>VLOOKUP(U27,REFERENCIAS!$R$12:$S$20,2,FALSE)</f>
        <v>0</v>
      </c>
      <c r="Y27" s="104" t="str">
        <f t="shared" ref="Y27:Y28" si="46">IF(X27=100,"NO","SI")</f>
        <v>SI</v>
      </c>
      <c r="Z27" s="275" t="str">
        <f>IF(AVERAGE(X27:X30)&lt;50,"DÉBIL",IF(AVERAGE(X27:X30)&lt;100,"MODERADO","FUERTE"))</f>
        <v>DÉBIL</v>
      </c>
      <c r="AA27" s="286" t="s">
        <v>52</v>
      </c>
      <c r="AB27" s="286" t="s">
        <v>52</v>
      </c>
      <c r="AC27" s="286" t="str">
        <f>CONCATENATE(Z27,AA27,AB27)</f>
        <v>DÉBILNO DISMINUYENO DISMINUYE</v>
      </c>
      <c r="AD27" s="286">
        <f>VLOOKUP(AC27,REFERENCIAS!$X$11:$Z$19,2,FALSE)</f>
        <v>0</v>
      </c>
      <c r="AE27" s="286">
        <f>VLOOKUP(AC27,REFERENCIAS!$X$11:$Z$19,3,FALSE)</f>
        <v>0</v>
      </c>
      <c r="AF27" s="255">
        <f>IF(H27-AD27&lt;1,1,H27-AD27)</f>
        <v>4</v>
      </c>
      <c r="AG27" s="255">
        <f>IF(I27-AE27&lt;1,1,I27-AE27)</f>
        <v>5</v>
      </c>
      <c r="AH27" s="279" t="str">
        <f>CONCATENATE(AF27,AG27)</f>
        <v>45</v>
      </c>
      <c r="AI27" s="259" t="str">
        <f>VLOOKUP(AH27,REFERENCIAS!$L$12:$M$36,2,FALSE)</f>
        <v>Extremo</v>
      </c>
      <c r="AJ27" s="292" t="s">
        <v>133</v>
      </c>
      <c r="AK27" s="126" t="s">
        <v>303</v>
      </c>
      <c r="AL27" s="125" t="s">
        <v>304</v>
      </c>
    </row>
    <row r="28" spans="1:38" ht="36" x14ac:dyDescent="0.25">
      <c r="A28" s="290"/>
      <c r="B28" s="247"/>
      <c r="C28" s="276"/>
      <c r="D28" s="245"/>
      <c r="E28" s="105" t="s">
        <v>209</v>
      </c>
      <c r="F28" s="105" t="s">
        <v>253</v>
      </c>
      <c r="G28" s="112" t="s">
        <v>238</v>
      </c>
      <c r="H28" s="243"/>
      <c r="I28" s="243"/>
      <c r="J28" s="289"/>
      <c r="K28" s="287"/>
      <c r="L28" s="101" t="s">
        <v>289</v>
      </c>
      <c r="M28" s="103">
        <v>15</v>
      </c>
      <c r="N28" s="103">
        <v>15</v>
      </c>
      <c r="O28" s="104">
        <v>15</v>
      </c>
      <c r="P28" s="103">
        <v>15</v>
      </c>
      <c r="Q28" s="103">
        <v>15</v>
      </c>
      <c r="R28" s="103">
        <v>15</v>
      </c>
      <c r="S28" s="103">
        <v>10</v>
      </c>
      <c r="T28" s="104">
        <f t="shared" si="44"/>
        <v>100</v>
      </c>
      <c r="U28" s="104" t="str">
        <f t="shared" si="45"/>
        <v>FUERTEMODERADO</v>
      </c>
      <c r="V28" s="103" t="str">
        <f t="shared" si="11"/>
        <v>FUERTE</v>
      </c>
      <c r="W28" s="112" t="s">
        <v>20</v>
      </c>
      <c r="X28" s="104">
        <f>VLOOKUP(U28,REFERENCIAS!$R$12:$S$20,2,FALSE)</f>
        <v>50</v>
      </c>
      <c r="Y28" s="104" t="str">
        <f t="shared" si="46"/>
        <v>SI</v>
      </c>
      <c r="Z28" s="275"/>
      <c r="AA28" s="286"/>
      <c r="AB28" s="286"/>
      <c r="AC28" s="286"/>
      <c r="AD28" s="286"/>
      <c r="AE28" s="286"/>
      <c r="AF28" s="256"/>
      <c r="AG28" s="256"/>
      <c r="AH28" s="280"/>
      <c r="AI28" s="259"/>
      <c r="AJ28" s="292"/>
      <c r="AK28" s="127" t="s">
        <v>305</v>
      </c>
      <c r="AL28" s="125" t="s">
        <v>282</v>
      </c>
    </row>
    <row r="29" spans="1:38" ht="72" x14ac:dyDescent="0.25">
      <c r="A29" s="290"/>
      <c r="B29" s="247"/>
      <c r="C29" s="276"/>
      <c r="D29" s="245"/>
      <c r="E29" s="102" t="s">
        <v>197</v>
      </c>
      <c r="F29" s="102" t="s">
        <v>257</v>
      </c>
      <c r="G29" s="112" t="s">
        <v>238</v>
      </c>
      <c r="H29" s="243"/>
      <c r="I29" s="243"/>
      <c r="J29" s="289"/>
      <c r="K29" s="287"/>
      <c r="L29" s="101" t="s">
        <v>306</v>
      </c>
      <c r="M29" s="103">
        <v>15</v>
      </c>
      <c r="N29" s="103">
        <v>15</v>
      </c>
      <c r="O29" s="104">
        <v>15</v>
      </c>
      <c r="P29" s="103">
        <v>10</v>
      </c>
      <c r="Q29" s="103">
        <v>15</v>
      </c>
      <c r="R29" s="103">
        <v>15</v>
      </c>
      <c r="S29" s="103">
        <v>10</v>
      </c>
      <c r="T29" s="104">
        <f t="shared" ref="T29" si="47">SUM(M29:S29)</f>
        <v>95</v>
      </c>
      <c r="U29" s="104" t="str">
        <f t="shared" ref="U29" si="48">CONCATENATE(V29,W29)</f>
        <v>MODERADOMODERADO</v>
      </c>
      <c r="V29" s="103" t="str">
        <f t="shared" ref="V29" si="49">IF(T29&lt;86,"DÉBIL",IF(T29&lt;96,"MODERADO","FUERTE"))</f>
        <v>MODERADO</v>
      </c>
      <c r="W29" s="112" t="s">
        <v>20</v>
      </c>
      <c r="X29" s="104">
        <f>VLOOKUP(U29,REFERENCIAS!$R$12:$S$20,2,FALSE)</f>
        <v>50</v>
      </c>
      <c r="Y29" s="104" t="str">
        <f t="shared" ref="Y29" si="50">IF(X29=100,"NO","SI")</f>
        <v>SI</v>
      </c>
      <c r="Z29" s="275"/>
      <c r="AA29" s="286"/>
      <c r="AB29" s="286"/>
      <c r="AC29" s="286"/>
      <c r="AD29" s="286"/>
      <c r="AE29" s="286"/>
      <c r="AF29" s="256"/>
      <c r="AG29" s="256"/>
      <c r="AH29" s="280"/>
      <c r="AI29" s="259"/>
      <c r="AJ29" s="292"/>
      <c r="AK29" s="126" t="s">
        <v>307</v>
      </c>
      <c r="AL29" s="125" t="s">
        <v>308</v>
      </c>
    </row>
    <row r="30" spans="1:38" ht="54" x14ac:dyDescent="0.25">
      <c r="A30" s="290"/>
      <c r="B30" s="247"/>
      <c r="C30" s="276"/>
      <c r="D30" s="245"/>
      <c r="E30" s="123" t="s">
        <v>210</v>
      </c>
      <c r="F30" s="123" t="s">
        <v>249</v>
      </c>
      <c r="G30" s="114" t="s">
        <v>239</v>
      </c>
      <c r="H30" s="243"/>
      <c r="I30" s="243"/>
      <c r="J30" s="289"/>
      <c r="K30" s="287"/>
      <c r="L30" s="111" t="s">
        <v>309</v>
      </c>
      <c r="M30" s="103">
        <v>15</v>
      </c>
      <c r="N30" s="103">
        <v>15</v>
      </c>
      <c r="O30" s="104">
        <v>15</v>
      </c>
      <c r="P30" s="103">
        <v>10</v>
      </c>
      <c r="Q30" s="103">
        <v>15</v>
      </c>
      <c r="R30" s="103">
        <v>15</v>
      </c>
      <c r="S30" s="103">
        <v>10</v>
      </c>
      <c r="T30" s="104">
        <f t="shared" ref="T30" si="51">SUM(M30:S30)</f>
        <v>95</v>
      </c>
      <c r="U30" s="104" t="str">
        <f t="shared" ref="U30" si="52">CONCATENATE(V30,W30)</f>
        <v>MODERADOFUERTE</v>
      </c>
      <c r="V30" s="103" t="str">
        <f t="shared" ref="V30" si="53">IF(T30&lt;86,"DÉBIL",IF(T30&lt;96,"MODERADO","FUERTE"))</f>
        <v>MODERADO</v>
      </c>
      <c r="W30" s="112" t="s">
        <v>45</v>
      </c>
      <c r="X30" s="104">
        <f>VLOOKUP(U30,REFERENCIAS!$R$12:$S$20,2,FALSE)</f>
        <v>50</v>
      </c>
      <c r="Y30" s="104" t="str">
        <f t="shared" ref="Y30" si="54">IF(X30=100,"NO","SI")</f>
        <v>SI</v>
      </c>
      <c r="Z30" s="275"/>
      <c r="AA30" s="286"/>
      <c r="AB30" s="286"/>
      <c r="AC30" s="286"/>
      <c r="AD30" s="286"/>
      <c r="AE30" s="286"/>
      <c r="AF30" s="256"/>
      <c r="AG30" s="256"/>
      <c r="AH30" s="280"/>
      <c r="AI30" s="259"/>
      <c r="AJ30" s="292"/>
      <c r="AK30" s="127" t="s">
        <v>310</v>
      </c>
      <c r="AL30" s="125" t="s">
        <v>311</v>
      </c>
    </row>
    <row r="31" spans="1:38" ht="67.5" customHeight="1" x14ac:dyDescent="0.25">
      <c r="A31" s="283" t="s">
        <v>234</v>
      </c>
      <c r="B31" s="264">
        <v>8</v>
      </c>
      <c r="C31" s="276" t="s">
        <v>198</v>
      </c>
      <c r="D31" s="265" t="s">
        <v>21</v>
      </c>
      <c r="E31" s="112" t="s">
        <v>209</v>
      </c>
      <c r="F31" s="112" t="s">
        <v>312</v>
      </c>
      <c r="G31" s="112" t="s">
        <v>238</v>
      </c>
      <c r="H31" s="266">
        <v>2</v>
      </c>
      <c r="I31" s="266">
        <v>4</v>
      </c>
      <c r="J31" s="259" t="str">
        <f>CONCATENATE(H31,I31)</f>
        <v>24</v>
      </c>
      <c r="K31" s="259" t="str">
        <f>VLOOKUP(J31,REFERENCIAS!$L$12:$M$36,2,FALSE)</f>
        <v>Alto</v>
      </c>
      <c r="L31" s="101" t="s">
        <v>314</v>
      </c>
      <c r="M31" s="103">
        <v>15</v>
      </c>
      <c r="N31" s="103">
        <v>15</v>
      </c>
      <c r="O31" s="104">
        <v>15</v>
      </c>
      <c r="P31" s="103">
        <v>15</v>
      </c>
      <c r="Q31" s="103">
        <v>15</v>
      </c>
      <c r="R31" s="103">
        <v>15</v>
      </c>
      <c r="S31" s="103">
        <v>10</v>
      </c>
      <c r="T31" s="103">
        <f t="shared" ref="T31:T33" si="55">SUM(M31:S31)</f>
        <v>100</v>
      </c>
      <c r="U31" s="104" t="str">
        <f t="shared" ref="U31:U34" si="56">CONCATENATE(V31,W31)</f>
        <v>FUERTEMODERADO</v>
      </c>
      <c r="V31" s="103" t="str">
        <f t="shared" ref="V31:V34" si="57">IF(T31&lt;86,"DÉBIL",IF(T31&lt;96,"MODERADO","FUERTE"))</f>
        <v>FUERTE</v>
      </c>
      <c r="W31" s="105" t="s">
        <v>20</v>
      </c>
      <c r="X31" s="104">
        <f>VLOOKUP(U31,REFERENCIAS!$R$12:$S$20,2,FALSE)</f>
        <v>50</v>
      </c>
      <c r="Y31" s="104" t="str">
        <f t="shared" ref="Y31:Y34" si="58">IF(X31=100,"NO","SI")</f>
        <v>SI</v>
      </c>
      <c r="Z31" s="271" t="str">
        <f>IF(AVERAGE(X31:X42)&lt;50,"DÉBIL",IF(AVERAGE(X31:X42)&lt;100,"MODERADO","FUERTE"))</f>
        <v>DÉBIL</v>
      </c>
      <c r="AA31" s="260" t="s">
        <v>52</v>
      </c>
      <c r="AB31" s="260" t="s">
        <v>52</v>
      </c>
      <c r="AC31" s="260" t="str">
        <f>CONCATENATE(Z31,AA31,AB31)</f>
        <v>DÉBILNO DISMINUYENO DISMINUYE</v>
      </c>
      <c r="AD31" s="260">
        <f>VLOOKUP(AC31,REFERENCIAS!$X$11:$Z$19,2,FALSE)</f>
        <v>0</v>
      </c>
      <c r="AE31" s="260">
        <f>VLOOKUP(AC31,REFERENCIAS!$X$11:$Z$19,3,FALSE)</f>
        <v>0</v>
      </c>
      <c r="AF31" s="255">
        <f>IF(H31-AD31&lt;1,1,H31-AD31)</f>
        <v>2</v>
      </c>
      <c r="AG31" s="255">
        <f>IF(I31-AE31&lt;1,1,I31-AE31)</f>
        <v>4</v>
      </c>
      <c r="AH31" s="257" t="str">
        <f>CONCATENATE(AF31,AG31)</f>
        <v>24</v>
      </c>
      <c r="AI31" s="259" t="str">
        <f>VLOOKUP(AH31,REFERENCIAS!$L$12:$M$36,2,FALSE)</f>
        <v>Alto</v>
      </c>
      <c r="AJ31" s="239" t="s">
        <v>133</v>
      </c>
      <c r="AK31" s="126" t="s">
        <v>313</v>
      </c>
      <c r="AL31" s="119" t="s">
        <v>291</v>
      </c>
    </row>
    <row r="32" spans="1:38" ht="78" customHeight="1" x14ac:dyDescent="0.25">
      <c r="A32" s="284"/>
      <c r="B32" s="264"/>
      <c r="C32" s="276"/>
      <c r="D32" s="265"/>
      <c r="E32" s="112" t="s">
        <v>202</v>
      </c>
      <c r="F32" s="112" t="s">
        <v>256</v>
      </c>
      <c r="G32" s="112" t="s">
        <v>239</v>
      </c>
      <c r="H32" s="266"/>
      <c r="I32" s="266"/>
      <c r="J32" s="259"/>
      <c r="K32" s="259"/>
      <c r="L32" s="113" t="s">
        <v>315</v>
      </c>
      <c r="M32" s="103">
        <v>15</v>
      </c>
      <c r="N32" s="104">
        <v>15</v>
      </c>
      <c r="O32" s="104">
        <v>15</v>
      </c>
      <c r="P32" s="103">
        <v>15</v>
      </c>
      <c r="Q32" s="104">
        <v>15</v>
      </c>
      <c r="R32" s="103">
        <v>0</v>
      </c>
      <c r="S32" s="103">
        <v>10</v>
      </c>
      <c r="T32" s="103">
        <f t="shared" si="55"/>
        <v>85</v>
      </c>
      <c r="U32" s="104" t="str">
        <f t="shared" si="56"/>
        <v>DÉBILMODERADO</v>
      </c>
      <c r="V32" s="103" t="str">
        <f t="shared" si="57"/>
        <v>DÉBIL</v>
      </c>
      <c r="W32" s="105" t="s">
        <v>20</v>
      </c>
      <c r="X32" s="104">
        <f>VLOOKUP(U32,REFERENCIAS!$R$12:$S$20,2,FALSE)</f>
        <v>0</v>
      </c>
      <c r="Y32" s="104" t="str">
        <f t="shared" si="58"/>
        <v>SI</v>
      </c>
      <c r="Z32" s="272"/>
      <c r="AA32" s="261"/>
      <c r="AB32" s="261"/>
      <c r="AC32" s="261"/>
      <c r="AD32" s="261"/>
      <c r="AE32" s="261"/>
      <c r="AF32" s="256"/>
      <c r="AG32" s="256"/>
      <c r="AH32" s="258"/>
      <c r="AI32" s="259"/>
      <c r="AJ32" s="240"/>
      <c r="AK32" s="126" t="s">
        <v>316</v>
      </c>
      <c r="AL32" s="119" t="s">
        <v>317</v>
      </c>
    </row>
    <row r="33" spans="1:38" ht="126" x14ac:dyDescent="0.25">
      <c r="A33" s="284"/>
      <c r="B33" s="264"/>
      <c r="C33" s="276"/>
      <c r="D33" s="265"/>
      <c r="E33" s="112" t="s">
        <v>203</v>
      </c>
      <c r="F33" s="112" t="s">
        <v>258</v>
      </c>
      <c r="G33" s="112" t="s">
        <v>239</v>
      </c>
      <c r="H33" s="266"/>
      <c r="I33" s="266"/>
      <c r="J33" s="259"/>
      <c r="K33" s="259"/>
      <c r="L33" s="101" t="s">
        <v>318</v>
      </c>
      <c r="M33" s="103">
        <v>15</v>
      </c>
      <c r="N33" s="103">
        <v>15</v>
      </c>
      <c r="O33" s="104">
        <v>15</v>
      </c>
      <c r="P33" s="103">
        <v>10</v>
      </c>
      <c r="Q33" s="103">
        <v>15</v>
      </c>
      <c r="R33" s="103">
        <v>15</v>
      </c>
      <c r="S33" s="103">
        <v>10</v>
      </c>
      <c r="T33" s="103">
        <f t="shared" si="55"/>
        <v>95</v>
      </c>
      <c r="U33" s="104" t="str">
        <f t="shared" si="56"/>
        <v>MODERADOMODERADO</v>
      </c>
      <c r="V33" s="103" t="str">
        <f t="shared" si="57"/>
        <v>MODERADO</v>
      </c>
      <c r="W33" s="105" t="s">
        <v>20</v>
      </c>
      <c r="X33" s="104">
        <f>VLOOKUP(U33,REFERENCIAS!$R$12:$S$20,2,FALSE)</f>
        <v>50</v>
      </c>
      <c r="Y33" s="104" t="str">
        <f t="shared" si="58"/>
        <v>SI</v>
      </c>
      <c r="Z33" s="272"/>
      <c r="AA33" s="261"/>
      <c r="AB33" s="261"/>
      <c r="AC33" s="261"/>
      <c r="AD33" s="261"/>
      <c r="AE33" s="261"/>
      <c r="AF33" s="256"/>
      <c r="AG33" s="256"/>
      <c r="AH33" s="258"/>
      <c r="AI33" s="259"/>
      <c r="AJ33" s="240"/>
      <c r="AK33" s="126" t="s">
        <v>319</v>
      </c>
      <c r="AL33" s="119" t="s">
        <v>291</v>
      </c>
    </row>
    <row r="34" spans="1:38" ht="72" x14ac:dyDescent="0.25">
      <c r="A34" s="284"/>
      <c r="B34" s="264"/>
      <c r="C34" s="276"/>
      <c r="D34" s="265"/>
      <c r="E34" s="253" t="s">
        <v>205</v>
      </c>
      <c r="F34" s="253" t="s">
        <v>259</v>
      </c>
      <c r="G34" s="253" t="s">
        <v>239</v>
      </c>
      <c r="H34" s="266"/>
      <c r="I34" s="266"/>
      <c r="J34" s="259"/>
      <c r="K34" s="259"/>
      <c r="L34" s="101" t="s">
        <v>320</v>
      </c>
      <c r="M34" s="103">
        <v>15</v>
      </c>
      <c r="N34" s="104">
        <v>15</v>
      </c>
      <c r="O34" s="104">
        <v>15</v>
      </c>
      <c r="P34" s="103">
        <v>10</v>
      </c>
      <c r="Q34" s="104">
        <v>15</v>
      </c>
      <c r="R34" s="103">
        <v>15</v>
      </c>
      <c r="S34" s="103">
        <v>10</v>
      </c>
      <c r="T34" s="104">
        <f t="shared" ref="T34" si="59">SUM(M34:S34)</f>
        <v>95</v>
      </c>
      <c r="U34" s="104" t="str">
        <f t="shared" si="56"/>
        <v>MODERADOFUERTE</v>
      </c>
      <c r="V34" s="103" t="str">
        <f t="shared" si="57"/>
        <v>MODERADO</v>
      </c>
      <c r="W34" s="102" t="s">
        <v>45</v>
      </c>
      <c r="X34" s="104">
        <f>VLOOKUP(U34,REFERENCIAS!$R$12:$S$20,2,FALSE)</f>
        <v>50</v>
      </c>
      <c r="Y34" s="104" t="str">
        <f t="shared" si="58"/>
        <v>SI</v>
      </c>
      <c r="Z34" s="272"/>
      <c r="AA34" s="261"/>
      <c r="AB34" s="261"/>
      <c r="AC34" s="261"/>
      <c r="AD34" s="261"/>
      <c r="AE34" s="261"/>
      <c r="AF34" s="256"/>
      <c r="AG34" s="256"/>
      <c r="AH34" s="258"/>
      <c r="AI34" s="259"/>
      <c r="AJ34" s="240"/>
      <c r="AK34" s="126" t="s">
        <v>321</v>
      </c>
      <c r="AL34" s="119" t="s">
        <v>322</v>
      </c>
    </row>
    <row r="35" spans="1:38" ht="54" x14ac:dyDescent="0.25">
      <c r="A35" s="284"/>
      <c r="B35" s="264"/>
      <c r="C35" s="276"/>
      <c r="D35" s="265"/>
      <c r="E35" s="262"/>
      <c r="F35" s="262"/>
      <c r="G35" s="262"/>
      <c r="H35" s="266"/>
      <c r="I35" s="266"/>
      <c r="J35" s="259"/>
      <c r="K35" s="259"/>
      <c r="L35" s="101" t="s">
        <v>323</v>
      </c>
      <c r="M35" s="103">
        <v>15</v>
      </c>
      <c r="N35" s="104">
        <v>15</v>
      </c>
      <c r="O35" s="104">
        <v>15</v>
      </c>
      <c r="P35" s="103">
        <v>10</v>
      </c>
      <c r="Q35" s="104">
        <v>15</v>
      </c>
      <c r="R35" s="103">
        <v>15</v>
      </c>
      <c r="S35" s="103">
        <v>10</v>
      </c>
      <c r="T35" s="104">
        <f t="shared" ref="T35" si="60">SUM(M35:S35)</f>
        <v>95</v>
      </c>
      <c r="U35" s="104" t="str">
        <f t="shared" ref="U35" si="61">CONCATENATE(V35,W35)</f>
        <v>MODERADOFUERTE</v>
      </c>
      <c r="V35" s="103" t="str">
        <f t="shared" ref="V35" si="62">IF(T35&lt;86,"DÉBIL",IF(T35&lt;96,"MODERADO","FUERTE"))</f>
        <v>MODERADO</v>
      </c>
      <c r="W35" s="102" t="s">
        <v>45</v>
      </c>
      <c r="X35" s="104">
        <f>VLOOKUP(U35,REFERENCIAS!$R$12:$S$20,2,FALSE)</f>
        <v>50</v>
      </c>
      <c r="Y35" s="104" t="str">
        <f t="shared" ref="Y35" si="63">IF(X35=100,"NO","SI")</f>
        <v>SI</v>
      </c>
      <c r="Z35" s="272"/>
      <c r="AA35" s="261"/>
      <c r="AB35" s="261"/>
      <c r="AC35" s="261"/>
      <c r="AD35" s="261"/>
      <c r="AE35" s="261"/>
      <c r="AF35" s="256"/>
      <c r="AG35" s="256"/>
      <c r="AH35" s="258"/>
      <c r="AI35" s="259"/>
      <c r="AJ35" s="240"/>
      <c r="AK35" s="126" t="s">
        <v>324</v>
      </c>
      <c r="AL35" s="119" t="s">
        <v>325</v>
      </c>
    </row>
    <row r="36" spans="1:38" ht="54" x14ac:dyDescent="0.25">
      <c r="A36" s="284"/>
      <c r="B36" s="264"/>
      <c r="C36" s="276"/>
      <c r="D36" s="265"/>
      <c r="E36" s="262"/>
      <c r="F36" s="262"/>
      <c r="G36" s="262"/>
      <c r="H36" s="266"/>
      <c r="I36" s="266"/>
      <c r="J36" s="259"/>
      <c r="K36" s="259"/>
      <c r="L36" s="101" t="s">
        <v>326</v>
      </c>
      <c r="M36" s="103">
        <v>15</v>
      </c>
      <c r="N36" s="104">
        <v>15</v>
      </c>
      <c r="O36" s="104">
        <v>15</v>
      </c>
      <c r="P36" s="103">
        <v>10</v>
      </c>
      <c r="Q36" s="104">
        <v>15</v>
      </c>
      <c r="R36" s="103">
        <v>15</v>
      </c>
      <c r="S36" s="103">
        <v>10</v>
      </c>
      <c r="T36" s="104">
        <f t="shared" ref="T36" si="64">SUM(M36:S36)</f>
        <v>95</v>
      </c>
      <c r="U36" s="104" t="str">
        <f t="shared" ref="U36" si="65">CONCATENATE(V36,W36)</f>
        <v>MODERADODÉBIL</v>
      </c>
      <c r="V36" s="103" t="str">
        <f t="shared" ref="V36" si="66">IF(T36&lt;86,"DÉBIL",IF(T36&lt;96,"MODERADO","FUERTE"))</f>
        <v>MODERADO</v>
      </c>
      <c r="W36" s="102" t="s">
        <v>48</v>
      </c>
      <c r="X36" s="104">
        <f>VLOOKUP(U36,REFERENCIAS!$R$12:$S$20,2,FALSE)</f>
        <v>0</v>
      </c>
      <c r="Y36" s="104" t="str">
        <f t="shared" ref="Y36" si="67">IF(X36=100,"NO","SI")</f>
        <v>SI</v>
      </c>
      <c r="Z36" s="272"/>
      <c r="AA36" s="261"/>
      <c r="AB36" s="261"/>
      <c r="AC36" s="261"/>
      <c r="AD36" s="261"/>
      <c r="AE36" s="261"/>
      <c r="AF36" s="256"/>
      <c r="AG36" s="256"/>
      <c r="AH36" s="258"/>
      <c r="AI36" s="259"/>
      <c r="AJ36" s="240"/>
      <c r="AK36" s="126" t="s">
        <v>327</v>
      </c>
      <c r="AL36" s="119" t="s">
        <v>328</v>
      </c>
    </row>
    <row r="37" spans="1:38" ht="54" x14ac:dyDescent="0.25">
      <c r="A37" s="284"/>
      <c r="B37" s="264"/>
      <c r="C37" s="276"/>
      <c r="D37" s="265"/>
      <c r="E37" s="254"/>
      <c r="F37" s="254"/>
      <c r="G37" s="254"/>
      <c r="H37" s="266"/>
      <c r="I37" s="266"/>
      <c r="J37" s="259"/>
      <c r="K37" s="259"/>
      <c r="L37" s="101" t="s">
        <v>329</v>
      </c>
      <c r="M37" s="103">
        <v>15</v>
      </c>
      <c r="N37" s="104">
        <v>15</v>
      </c>
      <c r="O37" s="104">
        <v>15</v>
      </c>
      <c r="P37" s="103">
        <v>10</v>
      </c>
      <c r="Q37" s="104">
        <v>15</v>
      </c>
      <c r="R37" s="103">
        <v>15</v>
      </c>
      <c r="S37" s="103">
        <v>10</v>
      </c>
      <c r="T37" s="104">
        <f t="shared" ref="T37" si="68">SUM(M37:S37)</f>
        <v>95</v>
      </c>
      <c r="U37" s="104" t="str">
        <f t="shared" ref="U37" si="69">CONCATENATE(V37,W37)</f>
        <v>MODERADOFUERTE</v>
      </c>
      <c r="V37" s="103" t="str">
        <f t="shared" ref="V37" si="70">IF(T37&lt;86,"DÉBIL",IF(T37&lt;96,"MODERADO","FUERTE"))</f>
        <v>MODERADO</v>
      </c>
      <c r="W37" s="102" t="s">
        <v>45</v>
      </c>
      <c r="X37" s="104">
        <f>VLOOKUP(U37,REFERENCIAS!$R$12:$S$20,2,FALSE)</f>
        <v>50</v>
      </c>
      <c r="Y37" s="104" t="str">
        <f t="shared" ref="Y37" si="71">IF(X37=100,"NO","SI")</f>
        <v>SI</v>
      </c>
      <c r="Z37" s="272"/>
      <c r="AA37" s="261"/>
      <c r="AB37" s="261"/>
      <c r="AC37" s="261"/>
      <c r="AD37" s="261"/>
      <c r="AE37" s="261"/>
      <c r="AF37" s="256"/>
      <c r="AG37" s="256"/>
      <c r="AH37" s="258"/>
      <c r="AI37" s="259"/>
      <c r="AJ37" s="240"/>
      <c r="AK37" s="126" t="s">
        <v>330</v>
      </c>
      <c r="AL37" s="119" t="s">
        <v>331</v>
      </c>
    </row>
    <row r="38" spans="1:38" ht="72" x14ac:dyDescent="0.25">
      <c r="A38" s="284"/>
      <c r="B38" s="264"/>
      <c r="C38" s="276"/>
      <c r="D38" s="265"/>
      <c r="E38" s="253" t="s">
        <v>206</v>
      </c>
      <c r="F38" s="253" t="s">
        <v>260</v>
      </c>
      <c r="G38" s="253" t="s">
        <v>239</v>
      </c>
      <c r="H38" s="266"/>
      <c r="I38" s="266"/>
      <c r="J38" s="259"/>
      <c r="K38" s="259"/>
      <c r="L38" s="101" t="s">
        <v>214</v>
      </c>
      <c r="M38" s="103">
        <v>15</v>
      </c>
      <c r="N38" s="104">
        <v>15</v>
      </c>
      <c r="O38" s="104">
        <v>15</v>
      </c>
      <c r="P38" s="103">
        <v>10</v>
      </c>
      <c r="Q38" s="104">
        <v>15</v>
      </c>
      <c r="R38" s="103">
        <v>15</v>
      </c>
      <c r="S38" s="103">
        <v>10</v>
      </c>
      <c r="T38" s="104">
        <f t="shared" ref="T38:T39" si="72">SUM(M38:S38)</f>
        <v>95</v>
      </c>
      <c r="U38" s="104" t="str">
        <f t="shared" ref="U38:U39" si="73">CONCATENATE(V38,W38)</f>
        <v>MODERADOMODERADO</v>
      </c>
      <c r="V38" s="103" t="str">
        <f t="shared" ref="V38:V39" si="74">IF(T38&lt;86,"DÉBIL",IF(T38&lt;96,"MODERADO","FUERTE"))</f>
        <v>MODERADO</v>
      </c>
      <c r="W38" s="102" t="s">
        <v>20</v>
      </c>
      <c r="X38" s="104">
        <f>VLOOKUP(U38,REFERENCIAS!$R$12:$S$20,2,FALSE)</f>
        <v>50</v>
      </c>
      <c r="Y38" s="104" t="str">
        <f t="shared" ref="Y38:Y39" si="75">IF(X38=100,"NO","SI")</f>
        <v>SI</v>
      </c>
      <c r="Z38" s="272"/>
      <c r="AA38" s="261"/>
      <c r="AB38" s="261"/>
      <c r="AC38" s="261"/>
      <c r="AD38" s="261"/>
      <c r="AE38" s="261"/>
      <c r="AF38" s="256"/>
      <c r="AG38" s="256"/>
      <c r="AH38" s="258"/>
      <c r="AI38" s="259"/>
      <c r="AJ38" s="240"/>
      <c r="AK38" s="126" t="s">
        <v>263</v>
      </c>
      <c r="AL38" s="119" t="s">
        <v>266</v>
      </c>
    </row>
    <row r="39" spans="1:38" ht="54" x14ac:dyDescent="0.25">
      <c r="A39" s="284"/>
      <c r="B39" s="264"/>
      <c r="C39" s="276"/>
      <c r="D39" s="265"/>
      <c r="E39" s="262"/>
      <c r="F39" s="262"/>
      <c r="G39" s="262"/>
      <c r="H39" s="266"/>
      <c r="I39" s="266"/>
      <c r="J39" s="259"/>
      <c r="K39" s="259"/>
      <c r="L39" s="107" t="s">
        <v>213</v>
      </c>
      <c r="M39" s="103">
        <v>15</v>
      </c>
      <c r="N39" s="104">
        <v>15</v>
      </c>
      <c r="O39" s="104">
        <v>15</v>
      </c>
      <c r="P39" s="103">
        <v>10</v>
      </c>
      <c r="Q39" s="104">
        <v>15</v>
      </c>
      <c r="R39" s="103">
        <v>15</v>
      </c>
      <c r="S39" s="103">
        <v>10</v>
      </c>
      <c r="T39" s="104">
        <f t="shared" si="72"/>
        <v>95</v>
      </c>
      <c r="U39" s="104" t="str">
        <f t="shared" si="73"/>
        <v>MODERADOMODERADO</v>
      </c>
      <c r="V39" s="103" t="str">
        <f t="shared" si="74"/>
        <v>MODERADO</v>
      </c>
      <c r="W39" s="102" t="s">
        <v>20</v>
      </c>
      <c r="X39" s="104">
        <f>VLOOKUP(U39,REFERENCIAS!$R$12:$S$20,2,FALSE)</f>
        <v>50</v>
      </c>
      <c r="Y39" s="104" t="str">
        <f t="shared" si="75"/>
        <v>SI</v>
      </c>
      <c r="Z39" s="272"/>
      <c r="AA39" s="261"/>
      <c r="AB39" s="261"/>
      <c r="AC39" s="261"/>
      <c r="AD39" s="261"/>
      <c r="AE39" s="261"/>
      <c r="AF39" s="256"/>
      <c r="AG39" s="256"/>
      <c r="AH39" s="258"/>
      <c r="AI39" s="259"/>
      <c r="AJ39" s="240"/>
      <c r="AK39" s="126" t="s">
        <v>207</v>
      </c>
      <c r="AL39" s="119" t="s">
        <v>267</v>
      </c>
    </row>
    <row r="40" spans="1:38" ht="54" x14ac:dyDescent="0.25">
      <c r="A40" s="284"/>
      <c r="B40" s="264"/>
      <c r="C40" s="276"/>
      <c r="D40" s="265"/>
      <c r="E40" s="262"/>
      <c r="F40" s="262"/>
      <c r="G40" s="262"/>
      <c r="H40" s="266"/>
      <c r="I40" s="266"/>
      <c r="J40" s="259"/>
      <c r="K40" s="259"/>
      <c r="L40" s="107" t="s">
        <v>211</v>
      </c>
      <c r="M40" s="103">
        <v>15</v>
      </c>
      <c r="N40" s="104">
        <v>15</v>
      </c>
      <c r="O40" s="104">
        <v>15</v>
      </c>
      <c r="P40" s="103">
        <v>10</v>
      </c>
      <c r="Q40" s="104">
        <v>15</v>
      </c>
      <c r="R40" s="103">
        <v>0</v>
      </c>
      <c r="S40" s="103">
        <v>10</v>
      </c>
      <c r="T40" s="104">
        <f t="shared" ref="T40" si="76">SUM(M40:S40)</f>
        <v>80</v>
      </c>
      <c r="U40" s="104" t="str">
        <f t="shared" ref="U40" si="77">CONCATENATE(V40,W40)</f>
        <v>DÉBILMODERADO</v>
      </c>
      <c r="V40" s="103" t="str">
        <f t="shared" ref="V40" si="78">IF(T40&lt;86,"DÉBIL",IF(T40&lt;96,"MODERADO","FUERTE"))</f>
        <v>DÉBIL</v>
      </c>
      <c r="W40" s="102" t="s">
        <v>20</v>
      </c>
      <c r="X40" s="104">
        <f>VLOOKUP(U40,REFERENCIAS!$R$12:$S$20,2,FALSE)</f>
        <v>0</v>
      </c>
      <c r="Y40" s="104" t="str">
        <f t="shared" ref="Y40" si="79">IF(X40=100,"NO","SI")</f>
        <v>SI</v>
      </c>
      <c r="Z40" s="272"/>
      <c r="AA40" s="261"/>
      <c r="AB40" s="261"/>
      <c r="AC40" s="261"/>
      <c r="AD40" s="261"/>
      <c r="AE40" s="261"/>
      <c r="AF40" s="256"/>
      <c r="AG40" s="256"/>
      <c r="AH40" s="258"/>
      <c r="AI40" s="259"/>
      <c r="AJ40" s="240"/>
      <c r="AK40" s="126" t="s">
        <v>264</v>
      </c>
      <c r="AL40" s="119" t="s">
        <v>271</v>
      </c>
    </row>
    <row r="41" spans="1:38" ht="162" x14ac:dyDescent="0.25">
      <c r="A41" s="284"/>
      <c r="B41" s="264"/>
      <c r="C41" s="276"/>
      <c r="D41" s="265"/>
      <c r="E41" s="262"/>
      <c r="F41" s="262"/>
      <c r="G41" s="262"/>
      <c r="H41" s="266"/>
      <c r="I41" s="266"/>
      <c r="J41" s="259"/>
      <c r="K41" s="259"/>
      <c r="L41" s="101" t="s">
        <v>268</v>
      </c>
      <c r="M41" s="103">
        <v>0</v>
      </c>
      <c r="N41" s="104">
        <v>0</v>
      </c>
      <c r="O41" s="104">
        <v>0</v>
      </c>
      <c r="P41" s="103">
        <v>10</v>
      </c>
      <c r="Q41" s="104">
        <v>0</v>
      </c>
      <c r="R41" s="103">
        <v>0</v>
      </c>
      <c r="S41" s="103">
        <v>10</v>
      </c>
      <c r="T41" s="104">
        <f t="shared" ref="T41:T42" si="80">SUM(M41:S41)</f>
        <v>20</v>
      </c>
      <c r="U41" s="104" t="str">
        <f t="shared" ref="U41:U50" si="81">CONCATENATE(V41,W41)</f>
        <v>DÉBILMODERADO</v>
      </c>
      <c r="V41" s="103" t="str">
        <f t="shared" ref="V41:V50" si="82">IF(T41&lt;86,"DÉBIL",IF(T41&lt;96,"MODERADO","FUERTE"))</f>
        <v>DÉBIL</v>
      </c>
      <c r="W41" s="102" t="s">
        <v>20</v>
      </c>
      <c r="X41" s="104">
        <f>VLOOKUP(U41,REFERENCIAS!$R$12:$S$20,2,FALSE)</f>
        <v>0</v>
      </c>
      <c r="Y41" s="104" t="str">
        <f t="shared" ref="Y41:Y50" si="83">IF(X41=100,"NO","SI")</f>
        <v>SI</v>
      </c>
      <c r="Z41" s="272"/>
      <c r="AA41" s="261"/>
      <c r="AB41" s="261"/>
      <c r="AC41" s="261"/>
      <c r="AD41" s="261"/>
      <c r="AE41" s="261"/>
      <c r="AF41" s="256"/>
      <c r="AG41" s="256"/>
      <c r="AH41" s="258"/>
      <c r="AI41" s="259"/>
      <c r="AJ41" s="240"/>
      <c r="AK41" s="126" t="s">
        <v>217</v>
      </c>
      <c r="AL41" s="119" t="s">
        <v>270</v>
      </c>
    </row>
    <row r="42" spans="1:38" ht="54" x14ac:dyDescent="0.25">
      <c r="A42" s="284"/>
      <c r="B42" s="264"/>
      <c r="C42" s="276"/>
      <c r="D42" s="265"/>
      <c r="E42" s="254"/>
      <c r="F42" s="254"/>
      <c r="G42" s="254"/>
      <c r="H42" s="266"/>
      <c r="I42" s="266"/>
      <c r="J42" s="259"/>
      <c r="K42" s="259"/>
      <c r="L42" s="107" t="s">
        <v>212</v>
      </c>
      <c r="M42" s="103">
        <v>0</v>
      </c>
      <c r="N42" s="104">
        <v>0</v>
      </c>
      <c r="O42" s="104">
        <v>0</v>
      </c>
      <c r="P42" s="103">
        <v>10</v>
      </c>
      <c r="Q42" s="104">
        <v>0</v>
      </c>
      <c r="R42" s="103">
        <v>0</v>
      </c>
      <c r="S42" s="103">
        <v>10</v>
      </c>
      <c r="T42" s="104">
        <f t="shared" si="80"/>
        <v>20</v>
      </c>
      <c r="U42" s="104" t="str">
        <f t="shared" si="81"/>
        <v>DÉBILMODERADO</v>
      </c>
      <c r="V42" s="103" t="str">
        <f t="shared" si="82"/>
        <v>DÉBIL</v>
      </c>
      <c r="W42" s="102" t="s">
        <v>20</v>
      </c>
      <c r="X42" s="104">
        <f>VLOOKUP(U42,REFERENCIAS!$R$12:$S$20,2,FALSE)</f>
        <v>0</v>
      </c>
      <c r="Y42" s="104" t="str">
        <f t="shared" si="83"/>
        <v>SI</v>
      </c>
      <c r="Z42" s="272"/>
      <c r="AA42" s="261"/>
      <c r="AB42" s="261"/>
      <c r="AC42" s="261"/>
      <c r="AD42" s="261"/>
      <c r="AE42" s="261"/>
      <c r="AF42" s="256"/>
      <c r="AG42" s="256"/>
      <c r="AH42" s="258"/>
      <c r="AI42" s="259"/>
      <c r="AJ42" s="240"/>
      <c r="AK42" s="126" t="s">
        <v>216</v>
      </c>
      <c r="AL42" s="119" t="s">
        <v>269</v>
      </c>
    </row>
    <row r="43" spans="1:38" ht="36" x14ac:dyDescent="0.25">
      <c r="A43" s="276" t="s">
        <v>235</v>
      </c>
      <c r="B43" s="264">
        <v>9</v>
      </c>
      <c r="C43" s="276" t="s">
        <v>332</v>
      </c>
      <c r="D43" s="265" t="s">
        <v>21</v>
      </c>
      <c r="E43" s="112" t="s">
        <v>220</v>
      </c>
      <c r="F43" s="112" t="s">
        <v>333</v>
      </c>
      <c r="G43" s="112" t="s">
        <v>239</v>
      </c>
      <c r="H43" s="266">
        <v>2</v>
      </c>
      <c r="I43" s="266">
        <v>4</v>
      </c>
      <c r="J43" s="259" t="str">
        <f>CONCATENATE(H43,I43)</f>
        <v>24</v>
      </c>
      <c r="K43" s="259" t="str">
        <f>VLOOKUP(J43,REFERENCIAS!$L$12:$M$36,2,FALSE)</f>
        <v>Alto</v>
      </c>
      <c r="L43" s="101" t="s">
        <v>334</v>
      </c>
      <c r="M43" s="103">
        <v>15</v>
      </c>
      <c r="N43" s="103">
        <v>15</v>
      </c>
      <c r="O43" s="104">
        <v>15</v>
      </c>
      <c r="P43" s="103">
        <v>15</v>
      </c>
      <c r="Q43" s="103">
        <v>15</v>
      </c>
      <c r="R43" s="103">
        <v>15</v>
      </c>
      <c r="S43" s="103">
        <v>10</v>
      </c>
      <c r="T43" s="103">
        <f t="shared" ref="T43:T46" si="84">SUM(M43:S43)</f>
        <v>100</v>
      </c>
      <c r="U43" s="104" t="str">
        <f t="shared" si="81"/>
        <v>FUERTEMODERADO</v>
      </c>
      <c r="V43" s="103" t="str">
        <f t="shared" si="82"/>
        <v>FUERTE</v>
      </c>
      <c r="W43" s="105" t="s">
        <v>20</v>
      </c>
      <c r="X43" s="104">
        <f>VLOOKUP(U43,REFERENCIAS!$R$12:$S$20,2,FALSE)</f>
        <v>50</v>
      </c>
      <c r="Y43" s="104" t="str">
        <f t="shared" si="83"/>
        <v>SI</v>
      </c>
      <c r="Z43" s="271" t="str">
        <f>IF(AVERAGE(X43:X50)&lt;50,"DÉBIL",IF(AVERAGE(X43:X50)&lt;100,"MODERADO","FUERTE"))</f>
        <v>DÉBIL</v>
      </c>
      <c r="AA43" s="260" t="s">
        <v>52</v>
      </c>
      <c r="AB43" s="260" t="s">
        <v>52</v>
      </c>
      <c r="AC43" s="260" t="str">
        <f>CONCATENATE(Z43,AA43,AB43)</f>
        <v>DÉBILNO DISMINUYENO DISMINUYE</v>
      </c>
      <c r="AD43" s="260">
        <f>VLOOKUP(AC43,REFERENCIAS!$X$11:$Z$19,2,FALSE)</f>
        <v>0</v>
      </c>
      <c r="AE43" s="260">
        <f>VLOOKUP(AC43,REFERENCIAS!$X$11:$Z$19,3,FALSE)</f>
        <v>0</v>
      </c>
      <c r="AF43" s="255">
        <f>IF(H43-AD43&lt;1,1,H43-AD43)</f>
        <v>2</v>
      </c>
      <c r="AG43" s="255">
        <f>IF(I43-AE43&lt;1,1,I43-AE43)</f>
        <v>4</v>
      </c>
      <c r="AH43" s="257" t="str">
        <f>CONCATENATE(AF43,AG43)</f>
        <v>24</v>
      </c>
      <c r="AI43" s="259" t="str">
        <f>VLOOKUP(AH43,REFERENCIAS!$L$12:$M$36,2,FALSE)</f>
        <v>Alto</v>
      </c>
      <c r="AJ43" s="239" t="s">
        <v>133</v>
      </c>
      <c r="AK43" s="126" t="s">
        <v>335</v>
      </c>
      <c r="AL43" s="119" t="s">
        <v>336</v>
      </c>
    </row>
    <row r="44" spans="1:38" ht="54" x14ac:dyDescent="0.25">
      <c r="A44" s="276"/>
      <c r="B44" s="264"/>
      <c r="C44" s="276"/>
      <c r="D44" s="265"/>
      <c r="E44" s="112" t="s">
        <v>209</v>
      </c>
      <c r="F44" s="112" t="s">
        <v>253</v>
      </c>
      <c r="G44" s="112" t="s">
        <v>238</v>
      </c>
      <c r="H44" s="266"/>
      <c r="I44" s="266"/>
      <c r="J44" s="259"/>
      <c r="K44" s="259"/>
      <c r="L44" s="113" t="s">
        <v>337</v>
      </c>
      <c r="M44" s="103">
        <v>15</v>
      </c>
      <c r="N44" s="104">
        <v>15</v>
      </c>
      <c r="O44" s="104">
        <v>15</v>
      </c>
      <c r="P44" s="103">
        <v>15</v>
      </c>
      <c r="Q44" s="104">
        <v>15</v>
      </c>
      <c r="R44" s="103">
        <v>0</v>
      </c>
      <c r="S44" s="103">
        <v>10</v>
      </c>
      <c r="T44" s="103">
        <f t="shared" si="84"/>
        <v>85</v>
      </c>
      <c r="U44" s="104" t="str">
        <f t="shared" si="81"/>
        <v>DÉBILMODERADO</v>
      </c>
      <c r="V44" s="103" t="str">
        <f t="shared" si="82"/>
        <v>DÉBIL</v>
      </c>
      <c r="W44" s="105" t="s">
        <v>20</v>
      </c>
      <c r="X44" s="104">
        <f>VLOOKUP(U44,REFERENCIAS!$R$12:$S$20,2,FALSE)</f>
        <v>0</v>
      </c>
      <c r="Y44" s="104" t="str">
        <f t="shared" si="83"/>
        <v>SI</v>
      </c>
      <c r="Z44" s="272"/>
      <c r="AA44" s="261"/>
      <c r="AB44" s="261"/>
      <c r="AC44" s="261"/>
      <c r="AD44" s="261"/>
      <c r="AE44" s="261"/>
      <c r="AF44" s="256"/>
      <c r="AG44" s="256"/>
      <c r="AH44" s="258"/>
      <c r="AI44" s="259"/>
      <c r="AJ44" s="240"/>
      <c r="AK44" s="126" t="s">
        <v>338</v>
      </c>
      <c r="AL44" s="119" t="s">
        <v>339</v>
      </c>
    </row>
    <row r="45" spans="1:38" ht="117" customHeight="1" x14ac:dyDescent="0.25">
      <c r="A45" s="276"/>
      <c r="B45" s="264"/>
      <c r="C45" s="276"/>
      <c r="D45" s="265"/>
      <c r="E45" s="112" t="s">
        <v>202</v>
      </c>
      <c r="F45" s="112" t="s">
        <v>258</v>
      </c>
      <c r="G45" s="112" t="s">
        <v>239</v>
      </c>
      <c r="H45" s="266"/>
      <c r="I45" s="266"/>
      <c r="J45" s="259"/>
      <c r="K45" s="259"/>
      <c r="L45" s="118" t="s">
        <v>340</v>
      </c>
      <c r="M45" s="103">
        <v>15</v>
      </c>
      <c r="N45" s="103">
        <v>15</v>
      </c>
      <c r="O45" s="104">
        <v>15</v>
      </c>
      <c r="P45" s="103">
        <v>10</v>
      </c>
      <c r="Q45" s="103">
        <v>15</v>
      </c>
      <c r="R45" s="103">
        <v>15</v>
      </c>
      <c r="S45" s="103">
        <v>10</v>
      </c>
      <c r="T45" s="103">
        <f t="shared" si="84"/>
        <v>95</v>
      </c>
      <c r="U45" s="104" t="str">
        <f t="shared" si="81"/>
        <v>MODERADOMODERADO</v>
      </c>
      <c r="V45" s="103" t="str">
        <f t="shared" si="82"/>
        <v>MODERADO</v>
      </c>
      <c r="W45" s="105" t="s">
        <v>20</v>
      </c>
      <c r="X45" s="104">
        <f>VLOOKUP(U45,REFERENCIAS!$R$12:$S$20,2,FALSE)</f>
        <v>50</v>
      </c>
      <c r="Y45" s="104" t="str">
        <f t="shared" si="83"/>
        <v>SI</v>
      </c>
      <c r="Z45" s="272"/>
      <c r="AA45" s="261"/>
      <c r="AB45" s="261"/>
      <c r="AC45" s="261"/>
      <c r="AD45" s="261"/>
      <c r="AE45" s="261"/>
      <c r="AF45" s="256"/>
      <c r="AG45" s="256"/>
      <c r="AH45" s="258"/>
      <c r="AI45" s="259"/>
      <c r="AJ45" s="240"/>
      <c r="AK45" s="250" t="s">
        <v>341</v>
      </c>
      <c r="AL45" s="252" t="s">
        <v>342</v>
      </c>
    </row>
    <row r="46" spans="1:38" ht="54" x14ac:dyDescent="0.25">
      <c r="A46" s="276"/>
      <c r="B46" s="264"/>
      <c r="C46" s="276"/>
      <c r="D46" s="265"/>
      <c r="E46" s="112" t="s">
        <v>203</v>
      </c>
      <c r="F46" s="112" t="s">
        <v>258</v>
      </c>
      <c r="G46" s="112" t="s">
        <v>239</v>
      </c>
      <c r="H46" s="266"/>
      <c r="I46" s="266"/>
      <c r="J46" s="259"/>
      <c r="K46" s="259"/>
      <c r="L46" s="118" t="s">
        <v>343</v>
      </c>
      <c r="M46" s="103">
        <v>15</v>
      </c>
      <c r="N46" s="104">
        <v>15</v>
      </c>
      <c r="O46" s="104">
        <v>15</v>
      </c>
      <c r="P46" s="103">
        <v>10</v>
      </c>
      <c r="Q46" s="104">
        <v>15</v>
      </c>
      <c r="R46" s="103">
        <v>15</v>
      </c>
      <c r="S46" s="103">
        <v>10</v>
      </c>
      <c r="T46" s="104">
        <f t="shared" si="84"/>
        <v>95</v>
      </c>
      <c r="U46" s="104" t="str">
        <f t="shared" si="81"/>
        <v>MODERADOFUERTE</v>
      </c>
      <c r="V46" s="103" t="str">
        <f t="shared" si="82"/>
        <v>MODERADO</v>
      </c>
      <c r="W46" s="102" t="s">
        <v>45</v>
      </c>
      <c r="X46" s="104">
        <f>VLOOKUP(U46,REFERENCIAS!$R$12:$S$20,2,FALSE)</f>
        <v>50</v>
      </c>
      <c r="Y46" s="104" t="str">
        <f t="shared" si="83"/>
        <v>SI</v>
      </c>
      <c r="Z46" s="272"/>
      <c r="AA46" s="261"/>
      <c r="AB46" s="261"/>
      <c r="AC46" s="261"/>
      <c r="AD46" s="261"/>
      <c r="AE46" s="261"/>
      <c r="AF46" s="256"/>
      <c r="AG46" s="256"/>
      <c r="AH46" s="258"/>
      <c r="AI46" s="259"/>
      <c r="AJ46" s="240"/>
      <c r="AK46" s="251"/>
      <c r="AL46" s="252"/>
    </row>
    <row r="47" spans="1:38" ht="57" customHeight="1" x14ac:dyDescent="0.25">
      <c r="A47" s="276"/>
      <c r="B47" s="264"/>
      <c r="C47" s="276"/>
      <c r="D47" s="265"/>
      <c r="E47" s="112" t="s">
        <v>218</v>
      </c>
      <c r="F47" s="112" t="s">
        <v>261</v>
      </c>
      <c r="G47" s="112" t="s">
        <v>239</v>
      </c>
      <c r="H47" s="266"/>
      <c r="I47" s="266"/>
      <c r="J47" s="259"/>
      <c r="K47" s="259"/>
      <c r="L47" s="253" t="s">
        <v>344</v>
      </c>
      <c r="M47" s="103">
        <v>15</v>
      </c>
      <c r="N47" s="104">
        <v>15</v>
      </c>
      <c r="O47" s="104">
        <v>15</v>
      </c>
      <c r="P47" s="103">
        <v>10</v>
      </c>
      <c r="Q47" s="104">
        <v>15</v>
      </c>
      <c r="R47" s="103">
        <v>15</v>
      </c>
      <c r="S47" s="103">
        <v>10</v>
      </c>
      <c r="T47" s="104">
        <f t="shared" ref="T47:T49" si="85">SUM(M47:S47)</f>
        <v>95</v>
      </c>
      <c r="U47" s="104" t="str">
        <f t="shared" si="81"/>
        <v>MODERADODÉBIL</v>
      </c>
      <c r="V47" s="103" t="str">
        <f t="shared" si="82"/>
        <v>MODERADO</v>
      </c>
      <c r="W47" s="102" t="s">
        <v>48</v>
      </c>
      <c r="X47" s="104">
        <f>VLOOKUP(U47,REFERENCIAS!$R$12:$S$20,2,FALSE)</f>
        <v>0</v>
      </c>
      <c r="Y47" s="104" t="str">
        <f t="shared" si="83"/>
        <v>SI</v>
      </c>
      <c r="Z47" s="272"/>
      <c r="AA47" s="261"/>
      <c r="AB47" s="261"/>
      <c r="AC47" s="261"/>
      <c r="AD47" s="261"/>
      <c r="AE47" s="261"/>
      <c r="AF47" s="256"/>
      <c r="AG47" s="256"/>
      <c r="AH47" s="258"/>
      <c r="AI47" s="259"/>
      <c r="AJ47" s="240"/>
      <c r="AK47" s="250" t="s">
        <v>345</v>
      </c>
      <c r="AL47" s="252" t="s">
        <v>346</v>
      </c>
    </row>
    <row r="48" spans="1:38" ht="54" customHeight="1" x14ac:dyDescent="0.25">
      <c r="A48" s="276"/>
      <c r="B48" s="264"/>
      <c r="C48" s="276"/>
      <c r="D48" s="265"/>
      <c r="E48" s="112" t="s">
        <v>219</v>
      </c>
      <c r="F48" s="112" t="s">
        <v>249</v>
      </c>
      <c r="G48" s="112" t="s">
        <v>239</v>
      </c>
      <c r="H48" s="266"/>
      <c r="I48" s="266"/>
      <c r="J48" s="259"/>
      <c r="K48" s="259"/>
      <c r="L48" s="254"/>
      <c r="M48" s="103">
        <v>15</v>
      </c>
      <c r="N48" s="104">
        <v>15</v>
      </c>
      <c r="O48" s="104">
        <v>15</v>
      </c>
      <c r="P48" s="103">
        <v>10</v>
      </c>
      <c r="Q48" s="104">
        <v>15</v>
      </c>
      <c r="R48" s="103">
        <v>15</v>
      </c>
      <c r="S48" s="103">
        <v>10</v>
      </c>
      <c r="T48" s="104">
        <f t="shared" si="85"/>
        <v>95</v>
      </c>
      <c r="U48" s="104" t="str">
        <f t="shared" si="81"/>
        <v>MODERADOFUERTE</v>
      </c>
      <c r="V48" s="103" t="str">
        <f t="shared" si="82"/>
        <v>MODERADO</v>
      </c>
      <c r="W48" s="102" t="s">
        <v>45</v>
      </c>
      <c r="X48" s="104">
        <f>VLOOKUP(U48,REFERENCIAS!$R$12:$S$20,2,FALSE)</f>
        <v>50</v>
      </c>
      <c r="Y48" s="104" t="str">
        <f t="shared" si="83"/>
        <v>SI</v>
      </c>
      <c r="Z48" s="272"/>
      <c r="AA48" s="261"/>
      <c r="AB48" s="261"/>
      <c r="AC48" s="261"/>
      <c r="AD48" s="261"/>
      <c r="AE48" s="261"/>
      <c r="AF48" s="256"/>
      <c r="AG48" s="256"/>
      <c r="AH48" s="258"/>
      <c r="AI48" s="259"/>
      <c r="AJ48" s="240"/>
      <c r="AK48" s="251"/>
      <c r="AL48" s="252"/>
    </row>
    <row r="49" spans="1:38" ht="72" x14ac:dyDescent="0.25">
      <c r="A49" s="276"/>
      <c r="B49" s="264"/>
      <c r="C49" s="276"/>
      <c r="D49" s="265"/>
      <c r="E49" s="112" t="s">
        <v>221</v>
      </c>
      <c r="F49" s="112" t="s">
        <v>249</v>
      </c>
      <c r="G49" s="112" t="s">
        <v>239</v>
      </c>
      <c r="H49" s="266"/>
      <c r="I49" s="266"/>
      <c r="J49" s="259"/>
      <c r="K49" s="259"/>
      <c r="L49" s="107" t="s">
        <v>347</v>
      </c>
      <c r="M49" s="103">
        <v>15</v>
      </c>
      <c r="N49" s="104">
        <v>15</v>
      </c>
      <c r="O49" s="104">
        <v>15</v>
      </c>
      <c r="P49" s="103">
        <v>10</v>
      </c>
      <c r="Q49" s="104">
        <v>15</v>
      </c>
      <c r="R49" s="103">
        <v>15</v>
      </c>
      <c r="S49" s="103">
        <v>10</v>
      </c>
      <c r="T49" s="104">
        <f t="shared" si="85"/>
        <v>95</v>
      </c>
      <c r="U49" s="104" t="str">
        <f t="shared" si="81"/>
        <v>MODERADOMODERADO</v>
      </c>
      <c r="V49" s="103" t="str">
        <f t="shared" si="82"/>
        <v>MODERADO</v>
      </c>
      <c r="W49" s="102" t="s">
        <v>20</v>
      </c>
      <c r="X49" s="104">
        <f>VLOOKUP(U49,REFERENCIAS!$R$12:$S$20,2,FALSE)</f>
        <v>50</v>
      </c>
      <c r="Y49" s="104" t="str">
        <f t="shared" si="83"/>
        <v>SI</v>
      </c>
      <c r="Z49" s="272"/>
      <c r="AA49" s="261"/>
      <c r="AB49" s="261"/>
      <c r="AC49" s="261"/>
      <c r="AD49" s="261"/>
      <c r="AE49" s="261"/>
      <c r="AF49" s="256"/>
      <c r="AG49" s="256"/>
      <c r="AH49" s="258"/>
      <c r="AI49" s="259"/>
      <c r="AJ49" s="240"/>
      <c r="AK49" s="126" t="s">
        <v>348</v>
      </c>
      <c r="AL49" s="119" t="s">
        <v>349</v>
      </c>
    </row>
    <row r="50" spans="1:38" ht="90" x14ac:dyDescent="0.25">
      <c r="A50" s="276"/>
      <c r="B50" s="264"/>
      <c r="C50" s="276"/>
      <c r="D50" s="265"/>
      <c r="E50" s="112" t="s">
        <v>222</v>
      </c>
      <c r="F50" s="112" t="s">
        <v>261</v>
      </c>
      <c r="G50" s="112" t="s">
        <v>239</v>
      </c>
      <c r="H50" s="266"/>
      <c r="I50" s="266"/>
      <c r="J50" s="259"/>
      <c r="K50" s="259"/>
      <c r="L50" s="107" t="s">
        <v>350</v>
      </c>
      <c r="M50" s="103">
        <v>15</v>
      </c>
      <c r="N50" s="104">
        <v>15</v>
      </c>
      <c r="O50" s="104">
        <v>15</v>
      </c>
      <c r="P50" s="103">
        <v>10</v>
      </c>
      <c r="Q50" s="104">
        <v>15</v>
      </c>
      <c r="R50" s="103">
        <v>0</v>
      </c>
      <c r="S50" s="103">
        <v>10</v>
      </c>
      <c r="T50" s="104">
        <f t="shared" ref="T50" si="86">SUM(M50:S50)</f>
        <v>80</v>
      </c>
      <c r="U50" s="104" t="str">
        <f t="shared" si="81"/>
        <v>DÉBILMODERADO</v>
      </c>
      <c r="V50" s="103" t="str">
        <f t="shared" si="82"/>
        <v>DÉBIL</v>
      </c>
      <c r="W50" s="102" t="s">
        <v>20</v>
      </c>
      <c r="X50" s="104">
        <f>VLOOKUP(U50,REFERENCIAS!$R$12:$S$20,2,FALSE)</f>
        <v>0</v>
      </c>
      <c r="Y50" s="104" t="str">
        <f t="shared" si="83"/>
        <v>SI</v>
      </c>
      <c r="Z50" s="272"/>
      <c r="AA50" s="261"/>
      <c r="AB50" s="261"/>
      <c r="AC50" s="261"/>
      <c r="AD50" s="261"/>
      <c r="AE50" s="261"/>
      <c r="AF50" s="256"/>
      <c r="AG50" s="256"/>
      <c r="AH50" s="258"/>
      <c r="AI50" s="259"/>
      <c r="AJ50" s="240"/>
      <c r="AK50" s="126" t="s">
        <v>351</v>
      </c>
      <c r="AL50" s="119" t="s">
        <v>352</v>
      </c>
    </row>
    <row r="51" spans="1:38" x14ac:dyDescent="0.25">
      <c r="E51" s="117"/>
      <c r="F51" s="117"/>
      <c r="G51" s="117"/>
      <c r="H51" s="106"/>
      <c r="I51" s="106"/>
      <c r="J51" s="106"/>
      <c r="K51" s="106"/>
      <c r="L51" s="106"/>
    </row>
    <row r="52" spans="1:38" x14ac:dyDescent="0.25">
      <c r="E52" s="117"/>
      <c r="F52" s="117"/>
      <c r="G52" s="117"/>
      <c r="H52" s="106"/>
      <c r="I52" s="106"/>
      <c r="J52" s="106"/>
      <c r="K52" s="106"/>
      <c r="L52" s="106"/>
    </row>
    <row r="53" spans="1:38" x14ac:dyDescent="0.25">
      <c r="E53" s="117"/>
      <c r="F53" s="117"/>
      <c r="G53" s="117"/>
      <c r="H53" s="106"/>
      <c r="I53" s="106"/>
      <c r="J53" s="106"/>
      <c r="K53" s="106"/>
      <c r="L53" s="106"/>
    </row>
    <row r="54" spans="1:38" x14ac:dyDescent="0.25">
      <c r="E54" s="117"/>
      <c r="F54" s="117"/>
      <c r="G54" s="117"/>
      <c r="H54" s="106"/>
      <c r="I54" s="106"/>
      <c r="J54" s="106"/>
      <c r="K54" s="106"/>
      <c r="L54" s="106"/>
    </row>
    <row r="55" spans="1:38" x14ac:dyDescent="0.25">
      <c r="E55" s="117"/>
      <c r="F55" s="117"/>
      <c r="G55" s="117"/>
      <c r="H55" s="106"/>
      <c r="I55" s="106"/>
      <c r="J55" s="106"/>
      <c r="K55" s="106"/>
      <c r="L55" s="106"/>
    </row>
    <row r="56" spans="1:38" x14ac:dyDescent="0.25">
      <c r="E56" s="117"/>
      <c r="F56" s="117"/>
      <c r="G56" s="117"/>
      <c r="H56" s="106"/>
      <c r="I56" s="106"/>
      <c r="J56" s="106"/>
      <c r="K56" s="106"/>
      <c r="L56" s="106"/>
    </row>
    <row r="57" spans="1:38" x14ac:dyDescent="0.25">
      <c r="E57" s="117"/>
      <c r="F57" s="117"/>
      <c r="G57" s="117"/>
      <c r="H57" s="106"/>
      <c r="I57" s="106"/>
      <c r="J57" s="106"/>
      <c r="K57" s="106"/>
      <c r="L57" s="106"/>
    </row>
    <row r="58" spans="1:38" x14ac:dyDescent="0.25">
      <c r="E58" s="117"/>
      <c r="F58" s="117"/>
      <c r="G58" s="117"/>
      <c r="H58" s="106"/>
      <c r="I58" s="106"/>
      <c r="J58" s="106"/>
      <c r="K58" s="106"/>
      <c r="L58" s="106"/>
    </row>
    <row r="59" spans="1:38" x14ac:dyDescent="0.25">
      <c r="E59" s="117"/>
      <c r="F59" s="117"/>
      <c r="G59" s="117"/>
      <c r="H59" s="106"/>
      <c r="I59" s="106"/>
      <c r="J59" s="106"/>
      <c r="K59" s="106"/>
      <c r="L59" s="106"/>
    </row>
    <row r="60" spans="1:38" x14ac:dyDescent="0.25">
      <c r="E60" s="117"/>
      <c r="F60" s="117"/>
      <c r="G60" s="117"/>
      <c r="H60" s="106"/>
      <c r="I60" s="106"/>
      <c r="J60" s="106"/>
      <c r="K60" s="106"/>
      <c r="L60" s="106"/>
    </row>
    <row r="61" spans="1:38" x14ac:dyDescent="0.25">
      <c r="E61" s="117"/>
      <c r="F61" s="117"/>
      <c r="G61" s="117"/>
      <c r="H61" s="106"/>
      <c r="I61" s="106"/>
      <c r="J61" s="106"/>
      <c r="K61" s="106"/>
      <c r="L61" s="106"/>
    </row>
    <row r="62" spans="1:38" x14ac:dyDescent="0.25">
      <c r="E62" s="117"/>
      <c r="F62" s="117"/>
      <c r="G62" s="117"/>
      <c r="H62" s="106"/>
      <c r="I62" s="106"/>
      <c r="J62" s="106"/>
      <c r="K62" s="106"/>
      <c r="L62" s="106"/>
    </row>
  </sheetData>
  <sheetProtection formatColumns="0" formatRows="0" autoFilter="0"/>
  <autoFilter ref="A4:AM50" xr:uid="{13C93D53-102D-4DB7-B16E-6FFAFFA68A5B}"/>
  <dataConsolidate/>
  <mergeCells count="202">
    <mergeCell ref="E23:E24"/>
    <mergeCell ref="F23:F24"/>
    <mergeCell ref="G23:G24"/>
    <mergeCell ref="AJ18:AJ20"/>
    <mergeCell ref="AJ27:AJ30"/>
    <mergeCell ref="AI27:AI30"/>
    <mergeCell ref="AG27:AG30"/>
    <mergeCell ref="AI18:AI20"/>
    <mergeCell ref="AG18:AG20"/>
    <mergeCell ref="AH18:AH20"/>
    <mergeCell ref="AH25:AH26"/>
    <mergeCell ref="AA25:AA26"/>
    <mergeCell ref="AJ21:AJ24"/>
    <mergeCell ref="AJ25:AJ26"/>
    <mergeCell ref="AF21:AF24"/>
    <mergeCell ref="AG21:AG24"/>
    <mergeCell ref="AH21:AH24"/>
    <mergeCell ref="AI21:AI24"/>
    <mergeCell ref="AB25:AB26"/>
    <mergeCell ref="AC25:AC26"/>
    <mergeCell ref="AD25:AD26"/>
    <mergeCell ref="AF43:AF50"/>
    <mergeCell ref="AG43:AG50"/>
    <mergeCell ref="AH43:AH50"/>
    <mergeCell ref="AI43:AI50"/>
    <mergeCell ref="AJ31:AJ42"/>
    <mergeCell ref="AA31:AA42"/>
    <mergeCell ref="AB31:AB42"/>
    <mergeCell ref="AC31:AC42"/>
    <mergeCell ref="AD31:AD42"/>
    <mergeCell ref="AE31:AE42"/>
    <mergeCell ref="AF31:AF42"/>
    <mergeCell ref="AG31:AG42"/>
    <mergeCell ref="AH31:AH42"/>
    <mergeCell ref="AI31:AI42"/>
    <mergeCell ref="A43:A50"/>
    <mergeCell ref="B43:B50"/>
    <mergeCell ref="C43:C50"/>
    <mergeCell ref="D43:D50"/>
    <mergeCell ref="H43:H50"/>
    <mergeCell ref="I43:I50"/>
    <mergeCell ref="J43:J50"/>
    <mergeCell ref="K43:K50"/>
    <mergeCell ref="Z43:Z50"/>
    <mergeCell ref="A31:A42"/>
    <mergeCell ref="B31:B42"/>
    <mergeCell ref="C31:C42"/>
    <mergeCell ref="D31:D42"/>
    <mergeCell ref="H31:H42"/>
    <mergeCell ref="I31:I42"/>
    <mergeCell ref="J31:J42"/>
    <mergeCell ref="K31:K42"/>
    <mergeCell ref="Z31:Z42"/>
    <mergeCell ref="E38:E42"/>
    <mergeCell ref="F38:F42"/>
    <mergeCell ref="G38:G42"/>
    <mergeCell ref="E34:E37"/>
    <mergeCell ref="F34:F37"/>
    <mergeCell ref="G34:G37"/>
    <mergeCell ref="A18:A20"/>
    <mergeCell ref="A25:A26"/>
    <mergeCell ref="AF27:AF30"/>
    <mergeCell ref="AE27:AE30"/>
    <mergeCell ref="AD27:AD30"/>
    <mergeCell ref="AB27:AB30"/>
    <mergeCell ref="AA27:AA30"/>
    <mergeCell ref="AC27:AC30"/>
    <mergeCell ref="H27:H30"/>
    <mergeCell ref="I27:I30"/>
    <mergeCell ref="K27:K30"/>
    <mergeCell ref="J27:J30"/>
    <mergeCell ref="A27:A30"/>
    <mergeCell ref="C27:C30"/>
    <mergeCell ref="B27:B30"/>
    <mergeCell ref="D27:D30"/>
    <mergeCell ref="AF18:AF20"/>
    <mergeCell ref="C18:C20"/>
    <mergeCell ref="D18:D20"/>
    <mergeCell ref="H18:H20"/>
    <mergeCell ref="I18:I20"/>
    <mergeCell ref="AB21:AB24"/>
    <mergeCell ref="AC21:AC24"/>
    <mergeCell ref="Z27:Z30"/>
    <mergeCell ref="A14:A17"/>
    <mergeCell ref="B14:B17"/>
    <mergeCell ref="A21:A24"/>
    <mergeCell ref="B21:B24"/>
    <mergeCell ref="AH27:AH30"/>
    <mergeCell ref="J21:J24"/>
    <mergeCell ref="K21:K24"/>
    <mergeCell ref="Z21:Z24"/>
    <mergeCell ref="AA21:AA24"/>
    <mergeCell ref="AG25:AG26"/>
    <mergeCell ref="J18:J20"/>
    <mergeCell ref="K18:K20"/>
    <mergeCell ref="Z18:Z20"/>
    <mergeCell ref="AA18:AA20"/>
    <mergeCell ref="AB18:AB20"/>
    <mergeCell ref="AC18:AC20"/>
    <mergeCell ref="AD18:AD20"/>
    <mergeCell ref="AE18:AE20"/>
    <mergeCell ref="AD21:AD24"/>
    <mergeCell ref="AE21:AE24"/>
    <mergeCell ref="AG14:AG17"/>
    <mergeCell ref="AH14:AH17"/>
    <mergeCell ref="B18:B20"/>
    <mergeCell ref="B25:B26"/>
    <mergeCell ref="C14:C17"/>
    <mergeCell ref="E14:E17"/>
    <mergeCell ref="AE25:AE26"/>
    <mergeCell ref="AF25:AF26"/>
    <mergeCell ref="AI25:AI26"/>
    <mergeCell ref="C21:C24"/>
    <mergeCell ref="Z25:Z26"/>
    <mergeCell ref="AJ14:AJ17"/>
    <mergeCell ref="AF14:AF17"/>
    <mergeCell ref="AD14:AD17"/>
    <mergeCell ref="AE14:AE17"/>
    <mergeCell ref="AI14:AI17"/>
    <mergeCell ref="AC14:AC17"/>
    <mergeCell ref="C25:C26"/>
    <mergeCell ref="D25:D26"/>
    <mergeCell ref="H25:H26"/>
    <mergeCell ref="I25:I26"/>
    <mergeCell ref="J25:J26"/>
    <mergeCell ref="K25:K26"/>
    <mergeCell ref="I21:I24"/>
    <mergeCell ref="D21:D24"/>
    <mergeCell ref="H21:H24"/>
    <mergeCell ref="F14:F17"/>
    <mergeCell ref="G14:G17"/>
    <mergeCell ref="D14:D17"/>
    <mergeCell ref="H14:H17"/>
    <mergeCell ref="I14:I17"/>
    <mergeCell ref="J14:J17"/>
    <mergeCell ref="K14:K17"/>
    <mergeCell ref="Z14:Z17"/>
    <mergeCell ref="J12:J13"/>
    <mergeCell ref="K12:K13"/>
    <mergeCell ref="Z12:Z13"/>
    <mergeCell ref="G6:G9"/>
    <mergeCell ref="F6:F9"/>
    <mergeCell ref="E6:E9"/>
    <mergeCell ref="B12:B13"/>
    <mergeCell ref="C12:C13"/>
    <mergeCell ref="D12:D13"/>
    <mergeCell ref="H12:H13"/>
    <mergeCell ref="I12:I13"/>
    <mergeCell ref="AA12:AA13"/>
    <mergeCell ref="Z5:Z11"/>
    <mergeCell ref="AA5:AA11"/>
    <mergeCell ref="H5:H11"/>
    <mergeCell ref="I5:I11"/>
    <mergeCell ref="J5:J11"/>
    <mergeCell ref="AI5:AI11"/>
    <mergeCell ref="AK45:AK46"/>
    <mergeCell ref="AL45:AL46"/>
    <mergeCell ref="L47:L48"/>
    <mergeCell ref="AK47:AK48"/>
    <mergeCell ref="AL47:AL48"/>
    <mergeCell ref="AG12:AG13"/>
    <mergeCell ref="AH12:AH13"/>
    <mergeCell ref="AI12:AI13"/>
    <mergeCell ref="AB12:AB13"/>
    <mergeCell ref="AC12:AC13"/>
    <mergeCell ref="AB5:AB11"/>
    <mergeCell ref="AD12:AD13"/>
    <mergeCell ref="AE12:AE13"/>
    <mergeCell ref="AF12:AF13"/>
    <mergeCell ref="AE5:AE11"/>
    <mergeCell ref="AA14:AA17"/>
    <mergeCell ref="AB14:AB17"/>
    <mergeCell ref="AJ43:AJ50"/>
    <mergeCell ref="AA43:AA50"/>
    <mergeCell ref="AB43:AB50"/>
    <mergeCell ref="AC43:AC50"/>
    <mergeCell ref="AD43:AD50"/>
    <mergeCell ref="AE43:AE50"/>
    <mergeCell ref="A5:A11"/>
    <mergeCell ref="A12:A13"/>
    <mergeCell ref="A1:AJ1"/>
    <mergeCell ref="A2:AJ2"/>
    <mergeCell ref="A3:A4"/>
    <mergeCell ref="B3:B4"/>
    <mergeCell ref="C3:G3"/>
    <mergeCell ref="H3:K3"/>
    <mergeCell ref="L3:L4"/>
    <mergeCell ref="M3:V3"/>
    <mergeCell ref="X3:AE3"/>
    <mergeCell ref="AF3:AG3"/>
    <mergeCell ref="AI3:AI4"/>
    <mergeCell ref="AJ5:AJ11"/>
    <mergeCell ref="AD5:AD11"/>
    <mergeCell ref="AC5:AC11"/>
    <mergeCell ref="AJ12:AJ13"/>
    <mergeCell ref="B5:B11"/>
    <mergeCell ref="C5:C11"/>
    <mergeCell ref="K5:K11"/>
    <mergeCell ref="D5:D11"/>
    <mergeCell ref="AF5:AF11"/>
    <mergeCell ref="AG5:AG11"/>
    <mergeCell ref="AH5:AH11"/>
  </mergeCells>
  <conditionalFormatting sqref="K5:K50 AI12:AI50">
    <cfRule type="containsText" dxfId="43" priority="11" operator="containsText" text="Alto">
      <formula>NOT(ISERROR(SEARCH("Alto",K5)))</formula>
    </cfRule>
    <cfRule type="containsText" dxfId="42" priority="9" operator="containsText" text="Bajo">
      <formula>NOT(ISERROR(SEARCH("Bajo",K5)))</formula>
    </cfRule>
    <cfRule type="containsText" dxfId="41" priority="10" operator="containsText" text="Moderado">
      <formula>NOT(ISERROR(SEARCH("Moderado",K5)))</formula>
    </cfRule>
  </conditionalFormatting>
  <conditionalFormatting sqref="K27:K30">
    <cfRule type="containsText" dxfId="40" priority="12" operator="containsText" text="Extremo">
      <formula>NOT(ISERROR(SEARCH("Extremo",K27)))</formula>
    </cfRule>
    <cfRule type="containsText" dxfId="39" priority="13" operator="containsText" text="MUY ALTO">
      <formula>NOT(ISERROR(SEARCH("MUY ALTO",K27)))</formula>
    </cfRule>
    <cfRule type="containsText" dxfId="38" priority="14" operator="containsText" text="ALTO">
      <formula>NOT(ISERROR(SEARCH("ALTO",K27)))</formula>
    </cfRule>
    <cfRule type="containsText" dxfId="37" priority="15" operator="containsText" text="MEDIO">
      <formula>NOT(ISERROR(SEARCH("MEDIO",K27)))</formula>
    </cfRule>
    <cfRule type="containsText" dxfId="36" priority="16" operator="containsText" text="BAJO">
      <formula>NOT(ISERROR(SEARCH("BAJO",K27)))</formula>
    </cfRule>
  </conditionalFormatting>
  <conditionalFormatting sqref="AI5 K5:K26 AI12:AI50 K31:K50">
    <cfRule type="containsText" dxfId="35" priority="52" operator="containsText" text="Extremo">
      <formula>NOT(ISERROR(SEARCH("Extremo",K5)))</formula>
    </cfRule>
  </conditionalFormatting>
  <conditionalFormatting sqref="AI5">
    <cfRule type="containsText" dxfId="34" priority="50" operator="containsText" text="Moderado">
      <formula>NOT(ISERROR(SEARCH("Moderado",AI5)))</formula>
    </cfRule>
    <cfRule type="containsText" dxfId="33" priority="49" operator="containsText" text="Bajo">
      <formula>NOT(ISERROR(SEARCH("Bajo",AI5)))</formula>
    </cfRule>
    <cfRule type="containsText" dxfId="32" priority="51" operator="containsText" text="Alto">
      <formula>NOT(ISERROR(SEARCH("Alto",AI5)))</formula>
    </cfRule>
  </conditionalFormatting>
  <conditionalFormatting sqref="AI5:AJ5 K5:K26 AI12:AI50 K31:K50">
    <cfRule type="containsText" dxfId="31" priority="56" operator="containsText" text="BAJO">
      <formula>NOT(ISERROR(SEARCH("BAJO",K5)))</formula>
    </cfRule>
    <cfRule type="containsText" dxfId="30" priority="53" operator="containsText" text="MUY ALTO">
      <formula>NOT(ISERROR(SEARCH("MUY ALTO",K5)))</formula>
    </cfRule>
    <cfRule type="containsText" dxfId="29" priority="54" operator="containsText" text="ALTO">
      <formula>NOT(ISERROR(SEARCH("ALTO",K5)))</formula>
    </cfRule>
    <cfRule type="containsText" dxfId="28" priority="55" operator="containsText" text="MEDIO">
      <formula>NOT(ISERROR(SEARCH("MEDIO",K5)))</formula>
    </cfRule>
  </conditionalFormatting>
  <conditionalFormatting sqref="AJ12">
    <cfRule type="containsText" dxfId="27" priority="44" operator="containsText" text="BAJO">
      <formula>NOT(ISERROR(SEARCH("BAJO",AJ12)))</formula>
    </cfRule>
    <cfRule type="containsText" dxfId="26" priority="43" operator="containsText" text="MEDIO">
      <formula>NOT(ISERROR(SEARCH("MEDIO",AJ12)))</formula>
    </cfRule>
    <cfRule type="containsText" dxfId="25" priority="42" operator="containsText" text="ALTO">
      <formula>NOT(ISERROR(SEARCH("ALTO",AJ12)))</formula>
    </cfRule>
    <cfRule type="containsText" dxfId="24" priority="41" operator="containsText" text="MUY ALTO">
      <formula>NOT(ISERROR(SEARCH("MUY ALTO",AJ12)))</formula>
    </cfRule>
  </conditionalFormatting>
  <conditionalFormatting sqref="AJ14">
    <cfRule type="containsText" dxfId="23" priority="39" operator="containsText" text="MEDIO">
      <formula>NOT(ISERROR(SEARCH("MEDIO",AJ14)))</formula>
    </cfRule>
    <cfRule type="containsText" dxfId="22" priority="40" operator="containsText" text="BAJO">
      <formula>NOT(ISERROR(SEARCH("BAJO",AJ14)))</formula>
    </cfRule>
    <cfRule type="containsText" dxfId="21" priority="38" operator="containsText" text="ALTO">
      <formula>NOT(ISERROR(SEARCH("ALTO",AJ14)))</formula>
    </cfRule>
    <cfRule type="containsText" dxfId="20" priority="37" operator="containsText" text="MUY ALTO">
      <formula>NOT(ISERROR(SEARCH("MUY ALTO",AJ14)))</formula>
    </cfRule>
  </conditionalFormatting>
  <conditionalFormatting sqref="AJ18">
    <cfRule type="containsText" dxfId="19" priority="29" operator="containsText" text="MUY ALTO">
      <formula>NOT(ISERROR(SEARCH("MUY ALTO",AJ18)))</formula>
    </cfRule>
    <cfRule type="containsText" dxfId="18" priority="30" operator="containsText" text="ALTO">
      <formula>NOT(ISERROR(SEARCH("ALTO",AJ18)))</formula>
    </cfRule>
    <cfRule type="containsText" dxfId="17" priority="31" operator="containsText" text="MEDIO">
      <formula>NOT(ISERROR(SEARCH("MEDIO",AJ18)))</formula>
    </cfRule>
    <cfRule type="containsText" dxfId="16" priority="32" operator="containsText" text="BAJO">
      <formula>NOT(ISERROR(SEARCH("BAJO",AJ18)))</formula>
    </cfRule>
  </conditionalFormatting>
  <conditionalFormatting sqref="AJ21">
    <cfRule type="containsText" dxfId="15" priority="28" operator="containsText" text="BAJO">
      <formula>NOT(ISERROR(SEARCH("BAJO",AJ21)))</formula>
    </cfRule>
    <cfRule type="containsText" dxfId="14" priority="27" operator="containsText" text="MEDIO">
      <formula>NOT(ISERROR(SEARCH("MEDIO",AJ21)))</formula>
    </cfRule>
    <cfRule type="containsText" dxfId="13" priority="25" operator="containsText" text="MUY ALTO">
      <formula>NOT(ISERROR(SEARCH("MUY ALTO",AJ21)))</formula>
    </cfRule>
    <cfRule type="containsText" dxfId="12" priority="26" operator="containsText" text="ALTO">
      <formula>NOT(ISERROR(SEARCH("ALTO",AJ21)))</formula>
    </cfRule>
  </conditionalFormatting>
  <conditionalFormatting sqref="AJ25 AJ27">
    <cfRule type="containsText" dxfId="11" priority="45" operator="containsText" text="MUY ALTO">
      <formula>NOT(ISERROR(SEARCH("MUY ALTO",AJ25)))</formula>
    </cfRule>
    <cfRule type="containsText" dxfId="10" priority="47" operator="containsText" text="MEDIO">
      <formula>NOT(ISERROR(SEARCH("MEDIO",AJ25)))</formula>
    </cfRule>
    <cfRule type="containsText" dxfId="9" priority="48" operator="containsText" text="BAJO">
      <formula>NOT(ISERROR(SEARCH("BAJO",AJ25)))</formula>
    </cfRule>
    <cfRule type="containsText" dxfId="8" priority="46" operator="containsText" text="ALTO">
      <formula>NOT(ISERROR(SEARCH("ALTO",AJ25)))</formula>
    </cfRule>
  </conditionalFormatting>
  <conditionalFormatting sqref="AJ31">
    <cfRule type="containsText" dxfId="7" priority="8" operator="containsText" text="BAJO">
      <formula>NOT(ISERROR(SEARCH("BAJO",AJ31)))</formula>
    </cfRule>
    <cfRule type="containsText" dxfId="6" priority="7" operator="containsText" text="MEDIO">
      <formula>NOT(ISERROR(SEARCH("MEDIO",AJ31)))</formula>
    </cfRule>
    <cfRule type="containsText" dxfId="5" priority="5" operator="containsText" text="MUY ALTO">
      <formula>NOT(ISERROR(SEARCH("MUY ALTO",AJ31)))</formula>
    </cfRule>
    <cfRule type="containsText" dxfId="4" priority="6" operator="containsText" text="ALTO">
      <formula>NOT(ISERROR(SEARCH("ALTO",AJ31)))</formula>
    </cfRule>
  </conditionalFormatting>
  <conditionalFormatting sqref="AJ43">
    <cfRule type="containsText" dxfId="3" priority="1" operator="containsText" text="MUY ALTO">
      <formula>NOT(ISERROR(SEARCH("MUY ALTO",AJ43)))</formula>
    </cfRule>
    <cfRule type="containsText" dxfId="2" priority="4" operator="containsText" text="BAJO">
      <formula>NOT(ISERROR(SEARCH("BAJO",AJ43)))</formula>
    </cfRule>
    <cfRule type="containsText" dxfId="1" priority="3" operator="containsText" text="MEDIO">
      <formula>NOT(ISERROR(SEARCH("MEDIO",AJ43)))</formula>
    </cfRule>
    <cfRule type="containsText" dxfId="0" priority="2" operator="containsText" text="ALTO">
      <formula>NOT(ISERROR(SEARCH("ALTO",AJ43)))</formula>
    </cfRule>
  </conditionalFormatting>
  <dataValidations count="10">
    <dataValidation type="list" allowBlank="1" showInputMessage="1" showErrorMessage="1" sqref="AJ5 AJ12 AJ14 AJ18 AJ21 AJ43 AJ25:AJ31" xr:uid="{645E15D2-9C20-4833-8437-08B259BD29D0}">
      <formula1>"EVITAR,REDUCIR,COMPARTIR,ACEPTAR"</formula1>
    </dataValidation>
    <dataValidation type="list" allowBlank="1" showInputMessage="1" showErrorMessage="1" sqref="AA5 AA12 AA14 AA18 AA21 AA25 AA27 AA31 AA43" xr:uid="{E0210457-A2A2-41C6-ACEE-C7EC84FEE55B}">
      <formula1>"DIRECTAMENTE,NO DISMINUYE"</formula1>
    </dataValidation>
    <dataValidation type="list" allowBlank="1" showInputMessage="1" showErrorMessage="1" sqref="AB12 AB5 AB14 AB18 AB21 AB25 AB27 AB31 AB43" xr:uid="{F0065533-D74B-4974-88FB-3FC12E657254}">
      <formula1>"DIRECTAMENTE,INDIRECTAMENTE,NO DISMINUYE"</formula1>
    </dataValidation>
    <dataValidation type="list" allowBlank="1" showInputMessage="1" showErrorMessage="1" sqref="I27:I30 H5 H12:H50" xr:uid="{6F0B5F33-7E68-45D2-8A72-0C81A6C1890A}">
      <formula1>"1,2,3,4,5"</formula1>
    </dataValidation>
    <dataValidation type="list" allowBlank="1" showInputMessage="1" showErrorMessage="1" sqref="I31:I50 I5:I26" xr:uid="{E5F32F48-3959-4551-856A-BE9CBF7D04EA}">
      <formula1>"3,4,5"</formula1>
    </dataValidation>
    <dataValidation type="list" allowBlank="1" showInputMessage="1" showErrorMessage="1" sqref="D5 D12:D50" xr:uid="{030DB370-EFE4-4722-AB5E-BA5E29E48083}">
      <formula1>"CORRUPCIÓN,FRAUDE,OPACIDAD"</formula1>
    </dataValidation>
    <dataValidation type="list" allowBlank="1" showInputMessage="1" showErrorMessage="1" sqref="S5:S50" xr:uid="{ACE2D14F-4FC8-4BD8-8597-94462F6B3876}">
      <formula1>"10,5,0"</formula1>
    </dataValidation>
    <dataValidation type="list" allowBlank="1" showInputMessage="1" showErrorMessage="1" sqref="P5:P50" xr:uid="{F2CD12EF-157B-435E-8949-1CA813D2B074}">
      <formula1>"0,10,15"</formula1>
    </dataValidation>
    <dataValidation type="list" allowBlank="1" showInputMessage="1" showErrorMessage="1" sqref="Q5:R50 M5:O50" xr:uid="{E2DA10AD-5430-4906-BF01-0CB178DEC715}">
      <formula1>"0,15"</formula1>
    </dataValidation>
    <dataValidation type="list" allowBlank="1" showInputMessage="1" showErrorMessage="1" sqref="V5:W50" xr:uid="{E0FBDC39-0A00-41C8-81EB-7200B7EF1C20}">
      <formula1>"FUERTE,MODERADO,DÉBIL"</formula1>
    </dataValidation>
  </dataValidations>
  <pageMargins left="0.74803149606299213" right="0.74803149606299213" top="0.98425196850393704" bottom="0.98425196850393704" header="0.51181102362204722" footer="0.51181102362204722"/>
  <pageSetup scale="20" orientation="landscape" horizontalDpi="4294967292" verticalDpi="4294967292"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99E65A34-D742-41A0-871F-367EF13F8190}">
          <x14:formula1>
            <xm:f>REFERENCIAS!$R$3:$R$5</xm:f>
          </x14:formula1>
          <xm:sqref>G5:G6 G10:G11 G12:G14 G25:G30 G31:G34 G38 G18:G23 G43:G50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A37FB-1679-4090-AA2F-BB88DA070A79}">
  <dimension ref="A1"/>
  <sheetViews>
    <sheetView zoomScale="130" zoomScaleNormal="130" workbookViewId="0">
      <selection activeCell="J30" sqref="J30"/>
    </sheetView>
  </sheetViews>
  <sheetFormatPr baseColWidth="10" defaultRowHeight="15.75" x14ac:dyDescent="0.2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FCB3E-BEBA-4574-AC76-8493B2CBF3CE}">
  <dimension ref="A3:J102"/>
  <sheetViews>
    <sheetView topLeftCell="A32" zoomScale="130" zoomScaleNormal="130" workbookViewId="0">
      <selection activeCell="E8" sqref="E8"/>
    </sheetView>
  </sheetViews>
  <sheetFormatPr baseColWidth="10" defaultRowHeight="15.75" x14ac:dyDescent="0.25"/>
  <cols>
    <col min="3" max="3" width="45.375" customWidth="1"/>
    <col min="8" max="8" width="50.75" customWidth="1"/>
  </cols>
  <sheetData>
    <row r="3" spans="1:10" ht="38.25" customHeight="1" x14ac:dyDescent="0.25">
      <c r="B3" s="294" t="s">
        <v>162</v>
      </c>
      <c r="C3" s="295"/>
      <c r="D3" s="295"/>
      <c r="E3" s="295"/>
    </row>
    <row r="4" spans="1:10" ht="42.75" customHeight="1" x14ac:dyDescent="0.25">
      <c r="A4" s="85">
        <v>1</v>
      </c>
      <c r="B4" s="296" t="s">
        <v>152</v>
      </c>
      <c r="C4" s="296"/>
      <c r="D4" s="296"/>
      <c r="E4" s="296"/>
      <c r="F4" s="85">
        <v>2</v>
      </c>
      <c r="G4" s="296" t="s">
        <v>153</v>
      </c>
      <c r="H4" s="296"/>
      <c r="I4" s="296"/>
      <c r="J4" s="296"/>
    </row>
    <row r="5" spans="1:10" x14ac:dyDescent="0.25">
      <c r="B5" s="80" t="s">
        <v>163</v>
      </c>
      <c r="C5" s="81" t="s">
        <v>164</v>
      </c>
      <c r="D5" s="81" t="s">
        <v>165</v>
      </c>
      <c r="E5" s="81" t="s">
        <v>166</v>
      </c>
      <c r="G5" s="80" t="s">
        <v>163</v>
      </c>
      <c r="H5" s="81" t="s">
        <v>164</v>
      </c>
      <c r="I5" s="81" t="s">
        <v>165</v>
      </c>
      <c r="J5" s="81" t="s">
        <v>166</v>
      </c>
    </row>
    <row r="6" spans="1:10" ht="21" customHeight="1" x14ac:dyDescent="0.25">
      <c r="B6" s="82">
        <v>1</v>
      </c>
      <c r="C6" s="84" t="s">
        <v>167</v>
      </c>
      <c r="D6" s="83" t="s">
        <v>189</v>
      </c>
      <c r="E6" s="83"/>
      <c r="G6" s="82">
        <v>1</v>
      </c>
      <c r="H6" s="84" t="s">
        <v>167</v>
      </c>
      <c r="I6" s="83" t="s">
        <v>189</v>
      </c>
      <c r="J6" s="83"/>
    </row>
    <row r="7" spans="1:10" ht="33.6" customHeight="1" x14ac:dyDescent="0.25">
      <c r="B7" s="82">
        <v>2</v>
      </c>
      <c r="C7" s="84" t="s">
        <v>168</v>
      </c>
      <c r="D7" s="83" t="s">
        <v>189</v>
      </c>
      <c r="E7" s="83"/>
      <c r="G7" s="82">
        <v>2</v>
      </c>
      <c r="H7" s="84" t="s">
        <v>168</v>
      </c>
      <c r="I7" s="83" t="s">
        <v>189</v>
      </c>
      <c r="J7" s="83"/>
    </row>
    <row r="8" spans="1:10" ht="24" customHeight="1" x14ac:dyDescent="0.25">
      <c r="B8" s="82">
        <v>3</v>
      </c>
      <c r="C8" s="84" t="s">
        <v>169</v>
      </c>
      <c r="D8" s="83" t="s">
        <v>189</v>
      </c>
      <c r="E8" s="83"/>
      <c r="G8" s="82">
        <v>3</v>
      </c>
      <c r="H8" s="84" t="s">
        <v>169</v>
      </c>
      <c r="I8" s="83"/>
      <c r="J8" s="83" t="s">
        <v>189</v>
      </c>
    </row>
    <row r="9" spans="1:10" ht="30.95" customHeight="1" x14ac:dyDescent="0.25">
      <c r="B9" s="82">
        <v>4</v>
      </c>
      <c r="C9" s="84" t="s">
        <v>170</v>
      </c>
      <c r="D9" s="83"/>
      <c r="E9" s="83" t="s">
        <v>189</v>
      </c>
      <c r="G9" s="82">
        <v>4</v>
      </c>
      <c r="H9" s="84" t="s">
        <v>170</v>
      </c>
      <c r="I9" s="83"/>
      <c r="J9" s="83" t="s">
        <v>189</v>
      </c>
    </row>
    <row r="10" spans="1:10" ht="32.1" customHeight="1" x14ac:dyDescent="0.25">
      <c r="B10" s="82">
        <v>5</v>
      </c>
      <c r="C10" s="84" t="s">
        <v>171</v>
      </c>
      <c r="D10" s="83" t="s">
        <v>189</v>
      </c>
      <c r="E10" s="83"/>
      <c r="G10" s="82">
        <v>5</v>
      </c>
      <c r="H10" s="84" t="s">
        <v>171</v>
      </c>
      <c r="I10" s="83" t="s">
        <v>189</v>
      </c>
      <c r="J10" s="83"/>
    </row>
    <row r="11" spans="1:10" ht="20.100000000000001" customHeight="1" x14ac:dyDescent="0.25">
      <c r="B11" s="82">
        <v>6</v>
      </c>
      <c r="C11" s="84" t="s">
        <v>172</v>
      </c>
      <c r="D11" s="83" t="s">
        <v>189</v>
      </c>
      <c r="E11" s="83"/>
      <c r="G11" s="82">
        <v>6</v>
      </c>
      <c r="H11" s="84" t="s">
        <v>172</v>
      </c>
      <c r="I11" s="83" t="s">
        <v>189</v>
      </c>
      <c r="J11" s="83"/>
    </row>
    <row r="12" spans="1:10" ht="32.1" customHeight="1" x14ac:dyDescent="0.25">
      <c r="B12" s="82">
        <v>7</v>
      </c>
      <c r="C12" s="84" t="s">
        <v>173</v>
      </c>
      <c r="D12" s="83" t="s">
        <v>189</v>
      </c>
      <c r="E12" s="83"/>
      <c r="G12" s="82">
        <v>7</v>
      </c>
      <c r="H12" s="84" t="s">
        <v>173</v>
      </c>
      <c r="I12" s="83"/>
      <c r="J12" s="83" t="s">
        <v>189</v>
      </c>
    </row>
    <row r="13" spans="1:10" ht="41.45" customHeight="1" x14ac:dyDescent="0.25">
      <c r="B13" s="82">
        <v>8</v>
      </c>
      <c r="C13" s="84" t="s">
        <v>174</v>
      </c>
      <c r="D13" s="83" t="s">
        <v>189</v>
      </c>
      <c r="E13" s="83"/>
      <c r="G13" s="82">
        <v>8</v>
      </c>
      <c r="H13" s="84" t="s">
        <v>174</v>
      </c>
      <c r="I13" s="83"/>
      <c r="J13" s="83" t="s">
        <v>189</v>
      </c>
    </row>
    <row r="14" spans="1:10" ht="30" customHeight="1" x14ac:dyDescent="0.25">
      <c r="B14" s="82">
        <v>9</v>
      </c>
      <c r="C14" s="84" t="s">
        <v>175</v>
      </c>
      <c r="D14" s="83" t="s">
        <v>189</v>
      </c>
      <c r="E14" s="83"/>
      <c r="G14" s="82">
        <v>9</v>
      </c>
      <c r="H14" s="84" t="s">
        <v>175</v>
      </c>
      <c r="I14" s="83"/>
      <c r="J14" s="83" t="s">
        <v>189</v>
      </c>
    </row>
    <row r="15" spans="1:10" ht="27.6" customHeight="1" x14ac:dyDescent="0.25">
      <c r="B15" s="82">
        <v>10</v>
      </c>
      <c r="C15" s="84" t="s">
        <v>176</v>
      </c>
      <c r="D15" s="83" t="s">
        <v>189</v>
      </c>
      <c r="E15" s="83"/>
      <c r="G15" s="82">
        <v>10</v>
      </c>
      <c r="H15" s="84" t="s">
        <v>176</v>
      </c>
      <c r="I15" s="83" t="s">
        <v>189</v>
      </c>
      <c r="J15" s="83"/>
    </row>
    <row r="16" spans="1:10" x14ac:dyDescent="0.25">
      <c r="B16" s="82">
        <v>11</v>
      </c>
      <c r="C16" s="84" t="s">
        <v>177</v>
      </c>
      <c r="D16" s="83" t="s">
        <v>189</v>
      </c>
      <c r="E16" s="83"/>
      <c r="G16" s="82">
        <v>11</v>
      </c>
      <c r="H16" s="84" t="s">
        <v>177</v>
      </c>
      <c r="I16" s="83" t="s">
        <v>189</v>
      </c>
      <c r="J16" s="83"/>
    </row>
    <row r="17" spans="1:10" x14ac:dyDescent="0.25">
      <c r="B17" s="82">
        <v>12</v>
      </c>
      <c r="C17" s="84" t="s">
        <v>178</v>
      </c>
      <c r="D17" s="83" t="s">
        <v>189</v>
      </c>
      <c r="E17" s="83"/>
      <c r="G17" s="82">
        <v>12</v>
      </c>
      <c r="H17" s="84" t="s">
        <v>178</v>
      </c>
      <c r="I17" s="83" t="s">
        <v>189</v>
      </c>
      <c r="J17" s="83"/>
    </row>
    <row r="18" spans="1:10" x14ac:dyDescent="0.25">
      <c r="B18" s="82">
        <v>13</v>
      </c>
      <c r="C18" s="84" t="s">
        <v>179</v>
      </c>
      <c r="D18" s="83" t="s">
        <v>189</v>
      </c>
      <c r="E18" s="83"/>
      <c r="G18" s="82">
        <v>13</v>
      </c>
      <c r="H18" s="84" t="s">
        <v>179</v>
      </c>
      <c r="I18" s="83" t="s">
        <v>189</v>
      </c>
      <c r="J18" s="83"/>
    </row>
    <row r="19" spans="1:10" x14ac:dyDescent="0.25">
      <c r="B19" s="82">
        <v>14</v>
      </c>
      <c r="C19" s="84" t="s">
        <v>180</v>
      </c>
      <c r="D19" s="83" t="s">
        <v>189</v>
      </c>
      <c r="E19" s="83"/>
      <c r="G19" s="82">
        <v>14</v>
      </c>
      <c r="H19" s="84" t="s">
        <v>180</v>
      </c>
      <c r="I19" s="83" t="s">
        <v>189</v>
      </c>
      <c r="J19" s="83"/>
    </row>
    <row r="20" spans="1:10" x14ac:dyDescent="0.25">
      <c r="B20" s="82">
        <v>15</v>
      </c>
      <c r="C20" s="84" t="s">
        <v>181</v>
      </c>
      <c r="D20" s="83" t="s">
        <v>189</v>
      </c>
      <c r="E20" s="83"/>
      <c r="G20" s="82">
        <v>15</v>
      </c>
      <c r="H20" s="84" t="s">
        <v>181</v>
      </c>
      <c r="I20" s="83"/>
      <c r="J20" s="83" t="s">
        <v>189</v>
      </c>
    </row>
    <row r="21" spans="1:10" ht="27" x14ac:dyDescent="0.25">
      <c r="B21" s="82">
        <v>16</v>
      </c>
      <c r="C21" s="84" t="s">
        <v>182</v>
      </c>
      <c r="D21" s="83"/>
      <c r="E21" s="83" t="s">
        <v>189</v>
      </c>
      <c r="G21" s="82">
        <v>16</v>
      </c>
      <c r="H21" s="84" t="s">
        <v>182</v>
      </c>
      <c r="I21" s="83"/>
      <c r="J21" s="83" t="s">
        <v>189</v>
      </c>
    </row>
    <row r="22" spans="1:10" x14ac:dyDescent="0.25">
      <c r="B22" s="82">
        <v>17</v>
      </c>
      <c r="C22" s="84" t="s">
        <v>183</v>
      </c>
      <c r="D22" s="83"/>
      <c r="E22" s="83" t="s">
        <v>189</v>
      </c>
      <c r="G22" s="82">
        <v>17</v>
      </c>
      <c r="H22" s="84" t="s">
        <v>183</v>
      </c>
      <c r="I22" s="83"/>
      <c r="J22" s="83" t="s">
        <v>189</v>
      </c>
    </row>
    <row r="23" spans="1:10" x14ac:dyDescent="0.25">
      <c r="B23" s="82">
        <v>18</v>
      </c>
      <c r="C23" s="84" t="s">
        <v>184</v>
      </c>
      <c r="D23" s="83"/>
      <c r="E23" s="83" t="s">
        <v>189</v>
      </c>
      <c r="G23" s="82">
        <v>18</v>
      </c>
      <c r="H23" s="84" t="s">
        <v>184</v>
      </c>
      <c r="I23" s="83"/>
      <c r="J23" s="83" t="s">
        <v>189</v>
      </c>
    </row>
    <row r="24" spans="1:10" ht="21.75" customHeight="1" x14ac:dyDescent="0.25">
      <c r="B24" s="82">
        <v>19</v>
      </c>
      <c r="C24" s="84" t="s">
        <v>185</v>
      </c>
      <c r="D24" s="83"/>
      <c r="E24" s="83" t="s">
        <v>189</v>
      </c>
      <c r="G24" s="82">
        <v>19</v>
      </c>
      <c r="H24" s="84" t="s">
        <v>185</v>
      </c>
      <c r="I24" s="83"/>
      <c r="J24" s="83" t="s">
        <v>189</v>
      </c>
    </row>
    <row r="25" spans="1:10" ht="31.5" customHeight="1" x14ac:dyDescent="0.25">
      <c r="B25" s="297" t="s">
        <v>186</v>
      </c>
      <c r="C25" s="298"/>
      <c r="D25" s="301">
        <f>COUNTIF(D6:D24,"X")</f>
        <v>14</v>
      </c>
      <c r="E25" s="301">
        <f>COUNTIF(E6:E24,"X")</f>
        <v>5</v>
      </c>
      <c r="G25" s="297" t="s">
        <v>186</v>
      </c>
      <c r="H25" s="298"/>
      <c r="I25" s="301">
        <f>COUNTIF(I6:I24,"X")</f>
        <v>9</v>
      </c>
      <c r="J25" s="301">
        <f>COUNTIF(J6:J24,"X")</f>
        <v>10</v>
      </c>
    </row>
    <row r="26" spans="1:10" ht="30" customHeight="1" x14ac:dyDescent="0.25">
      <c r="B26" s="299" t="s">
        <v>187</v>
      </c>
      <c r="C26" s="300"/>
      <c r="D26" s="302"/>
      <c r="E26" s="302"/>
      <c r="G26" s="299" t="s">
        <v>187</v>
      </c>
      <c r="H26" s="300"/>
      <c r="I26" s="302"/>
      <c r="J26" s="302"/>
    </row>
    <row r="27" spans="1:10" ht="31.5" customHeight="1" x14ac:dyDescent="0.25">
      <c r="B27" s="299" t="s">
        <v>188</v>
      </c>
      <c r="C27" s="300"/>
      <c r="D27" s="302"/>
      <c r="E27" s="302"/>
      <c r="G27" s="299" t="s">
        <v>188</v>
      </c>
      <c r="H27" s="300"/>
      <c r="I27" s="302"/>
      <c r="J27" s="302"/>
    </row>
    <row r="29" spans="1:10" ht="38.1" customHeight="1" x14ac:dyDescent="0.25">
      <c r="A29" s="85">
        <v>3</v>
      </c>
      <c r="B29" s="303" t="s">
        <v>155</v>
      </c>
      <c r="C29" s="303"/>
      <c r="D29" s="303"/>
      <c r="E29" s="303"/>
      <c r="F29" s="85">
        <v>4</v>
      </c>
    </row>
    <row r="30" spans="1:10" ht="27" customHeight="1" x14ac:dyDescent="0.25">
      <c r="B30" s="80" t="s">
        <v>163</v>
      </c>
      <c r="C30" s="81" t="s">
        <v>164</v>
      </c>
      <c r="D30" s="81" t="s">
        <v>165</v>
      </c>
      <c r="E30" s="81" t="s">
        <v>166</v>
      </c>
    </row>
    <row r="31" spans="1:10" x14ac:dyDescent="0.25">
      <c r="B31" s="82">
        <v>1</v>
      </c>
      <c r="C31" s="84" t="s">
        <v>167</v>
      </c>
      <c r="D31" s="83" t="s">
        <v>189</v>
      </c>
      <c r="E31" s="83"/>
    </row>
    <row r="32" spans="1:10" ht="27" x14ac:dyDescent="0.25">
      <c r="B32" s="82">
        <v>2</v>
      </c>
      <c r="C32" s="84" t="s">
        <v>168</v>
      </c>
      <c r="D32" s="83" t="s">
        <v>189</v>
      </c>
      <c r="E32" s="83"/>
    </row>
    <row r="33" spans="2:5" x14ac:dyDescent="0.25">
      <c r="B33" s="82">
        <v>3</v>
      </c>
      <c r="C33" s="84" t="s">
        <v>169</v>
      </c>
      <c r="D33" s="83"/>
      <c r="E33" s="83" t="s">
        <v>189</v>
      </c>
    </row>
    <row r="34" spans="2:5" ht="27" x14ac:dyDescent="0.25">
      <c r="B34" s="82">
        <v>4</v>
      </c>
      <c r="C34" s="84" t="s">
        <v>170</v>
      </c>
      <c r="D34" s="83"/>
      <c r="E34" s="83" t="s">
        <v>189</v>
      </c>
    </row>
    <row r="35" spans="2:5" ht="33.6" customHeight="1" x14ac:dyDescent="0.25">
      <c r="B35" s="82">
        <v>5</v>
      </c>
      <c r="C35" s="84" t="s">
        <v>171</v>
      </c>
      <c r="D35" s="83" t="s">
        <v>189</v>
      </c>
      <c r="E35" s="83"/>
    </row>
    <row r="36" spans="2:5" ht="33.6" customHeight="1" x14ac:dyDescent="0.25">
      <c r="B36" s="82">
        <v>6</v>
      </c>
      <c r="C36" s="84" t="s">
        <v>172</v>
      </c>
      <c r="D36" s="83" t="s">
        <v>189</v>
      </c>
      <c r="E36" s="83"/>
    </row>
    <row r="37" spans="2:5" ht="29.1" customHeight="1" x14ac:dyDescent="0.25">
      <c r="B37" s="82">
        <v>7</v>
      </c>
      <c r="C37" s="84" t="s">
        <v>173</v>
      </c>
      <c r="D37" s="83" t="s">
        <v>189</v>
      </c>
      <c r="E37" s="83"/>
    </row>
    <row r="38" spans="2:5" ht="40.5" x14ac:dyDescent="0.25">
      <c r="B38" s="82">
        <v>8</v>
      </c>
      <c r="C38" s="84" t="s">
        <v>174</v>
      </c>
      <c r="D38" s="83" t="s">
        <v>189</v>
      </c>
      <c r="E38" s="83"/>
    </row>
    <row r="39" spans="2:5" x14ac:dyDescent="0.25">
      <c r="B39" s="82">
        <v>9</v>
      </c>
      <c r="C39" s="84" t="s">
        <v>175</v>
      </c>
      <c r="D39" s="83" t="s">
        <v>189</v>
      </c>
      <c r="E39" s="83"/>
    </row>
    <row r="40" spans="2:5" ht="27" x14ac:dyDescent="0.25">
      <c r="B40" s="82">
        <v>10</v>
      </c>
      <c r="C40" s="84" t="s">
        <v>176</v>
      </c>
      <c r="D40" s="83" t="s">
        <v>189</v>
      </c>
      <c r="E40" s="83"/>
    </row>
    <row r="41" spans="2:5" x14ac:dyDescent="0.25">
      <c r="B41" s="82">
        <v>11</v>
      </c>
      <c r="C41" s="84" t="s">
        <v>177</v>
      </c>
      <c r="D41" s="83" t="s">
        <v>189</v>
      </c>
      <c r="E41" s="83"/>
    </row>
    <row r="42" spans="2:5" x14ac:dyDescent="0.25">
      <c r="B42" s="82">
        <v>12</v>
      </c>
      <c r="C42" s="84" t="s">
        <v>178</v>
      </c>
      <c r="D42" s="83" t="s">
        <v>189</v>
      </c>
      <c r="E42" s="83"/>
    </row>
    <row r="43" spans="2:5" x14ac:dyDescent="0.25">
      <c r="B43" s="82">
        <v>13</v>
      </c>
      <c r="C43" s="84" t="s">
        <v>179</v>
      </c>
      <c r="D43" s="83" t="s">
        <v>189</v>
      </c>
      <c r="E43" s="83"/>
    </row>
    <row r="44" spans="2:5" x14ac:dyDescent="0.25">
      <c r="B44" s="82">
        <v>14</v>
      </c>
      <c r="C44" s="84" t="s">
        <v>180</v>
      </c>
      <c r="D44" s="83" t="s">
        <v>189</v>
      </c>
      <c r="E44" s="83"/>
    </row>
    <row r="45" spans="2:5" x14ac:dyDescent="0.25">
      <c r="B45" s="82">
        <v>15</v>
      </c>
      <c r="C45" s="84" t="s">
        <v>181</v>
      </c>
      <c r="D45" s="83"/>
      <c r="E45" s="83" t="s">
        <v>189</v>
      </c>
    </row>
    <row r="46" spans="2:5" ht="27" x14ac:dyDescent="0.25">
      <c r="B46" s="82">
        <v>16</v>
      </c>
      <c r="C46" s="84" t="s">
        <v>182</v>
      </c>
      <c r="D46" s="83"/>
      <c r="E46" s="83" t="s">
        <v>189</v>
      </c>
    </row>
    <row r="47" spans="2:5" x14ac:dyDescent="0.25">
      <c r="B47" s="82">
        <v>17</v>
      </c>
      <c r="C47" s="84" t="s">
        <v>183</v>
      </c>
      <c r="D47" s="83"/>
      <c r="E47" s="83" t="s">
        <v>189</v>
      </c>
    </row>
    <row r="48" spans="2:5" x14ac:dyDescent="0.25">
      <c r="B48" s="82">
        <v>18</v>
      </c>
      <c r="C48" s="84" t="s">
        <v>184</v>
      </c>
      <c r="D48" s="83"/>
      <c r="E48" s="83" t="s">
        <v>189</v>
      </c>
    </row>
    <row r="49" spans="1:10" x14ac:dyDescent="0.25">
      <c r="B49" s="82">
        <v>19</v>
      </c>
      <c r="C49" s="84" t="s">
        <v>185</v>
      </c>
      <c r="D49" s="83"/>
      <c r="E49" s="83" t="s">
        <v>189</v>
      </c>
    </row>
    <row r="50" spans="1:10" ht="32.1" customHeight="1" x14ac:dyDescent="0.25">
      <c r="B50" s="297" t="s">
        <v>186</v>
      </c>
      <c r="C50" s="298"/>
      <c r="D50" s="301">
        <f>COUNTIF(D31:D49,"X")</f>
        <v>12</v>
      </c>
      <c r="E50" s="301">
        <f>COUNTIF(E31:E49,"X")</f>
        <v>7</v>
      </c>
    </row>
    <row r="51" spans="1:10" ht="32.1" customHeight="1" x14ac:dyDescent="0.25">
      <c r="B51" s="299" t="s">
        <v>187</v>
      </c>
      <c r="C51" s="300"/>
      <c r="D51" s="302"/>
      <c r="E51" s="302"/>
    </row>
    <row r="52" spans="1:10" ht="32.1" customHeight="1" x14ac:dyDescent="0.25">
      <c r="B52" s="299" t="s">
        <v>188</v>
      </c>
      <c r="C52" s="300"/>
      <c r="D52" s="302"/>
      <c r="E52" s="302"/>
    </row>
    <row r="54" spans="1:10" ht="65.099999999999994" customHeight="1" x14ac:dyDescent="0.25">
      <c r="A54" s="85">
        <v>5</v>
      </c>
      <c r="B54" s="303" t="s">
        <v>190</v>
      </c>
      <c r="C54" s="303"/>
      <c r="D54" s="303"/>
      <c r="E54" s="303"/>
      <c r="F54" s="85">
        <v>6</v>
      </c>
      <c r="G54" s="303" t="s">
        <v>191</v>
      </c>
      <c r="H54" s="303"/>
      <c r="I54" s="303"/>
      <c r="J54" s="303"/>
    </row>
    <row r="55" spans="1:10" ht="19.5" customHeight="1" x14ac:dyDescent="0.25">
      <c r="B55" s="80" t="s">
        <v>163</v>
      </c>
      <c r="C55" s="81" t="s">
        <v>164</v>
      </c>
      <c r="D55" s="81" t="s">
        <v>165</v>
      </c>
      <c r="E55" s="81" t="s">
        <v>166</v>
      </c>
      <c r="G55" s="80" t="s">
        <v>163</v>
      </c>
      <c r="H55" s="81" t="s">
        <v>164</v>
      </c>
      <c r="I55" s="81" t="s">
        <v>165</v>
      </c>
      <c r="J55" s="81" t="s">
        <v>166</v>
      </c>
    </row>
    <row r="56" spans="1:10" ht="18" customHeight="1" x14ac:dyDescent="0.25">
      <c r="B56" s="82">
        <v>1</v>
      </c>
      <c r="C56" s="84" t="s">
        <v>167</v>
      </c>
      <c r="D56" s="83" t="s">
        <v>189</v>
      </c>
      <c r="E56" s="83"/>
      <c r="G56" s="82">
        <v>1</v>
      </c>
      <c r="H56" s="84" t="s">
        <v>167</v>
      </c>
      <c r="I56" s="83" t="s">
        <v>189</v>
      </c>
      <c r="J56" s="83"/>
    </row>
    <row r="57" spans="1:10" ht="27" x14ac:dyDescent="0.25">
      <c r="B57" s="82">
        <v>2</v>
      </c>
      <c r="C57" s="84" t="s">
        <v>168</v>
      </c>
      <c r="D57" s="83" t="s">
        <v>189</v>
      </c>
      <c r="E57" s="83"/>
      <c r="G57" s="82">
        <v>2</v>
      </c>
      <c r="H57" s="84" t="s">
        <v>168</v>
      </c>
      <c r="I57" s="83" t="s">
        <v>189</v>
      </c>
      <c r="J57" s="83"/>
    </row>
    <row r="58" spans="1:10" x14ac:dyDescent="0.25">
      <c r="B58" s="82">
        <v>3</v>
      </c>
      <c r="C58" s="84" t="s">
        <v>169</v>
      </c>
      <c r="D58" s="83"/>
      <c r="E58" s="83" t="s">
        <v>189</v>
      </c>
      <c r="G58" s="82">
        <v>3</v>
      </c>
      <c r="H58" s="84" t="s">
        <v>169</v>
      </c>
      <c r="I58" s="83"/>
      <c r="J58" s="83" t="s">
        <v>189</v>
      </c>
    </row>
    <row r="59" spans="1:10" ht="27" x14ac:dyDescent="0.25">
      <c r="B59" s="82">
        <v>4</v>
      </c>
      <c r="C59" s="84" t="s">
        <v>170</v>
      </c>
      <c r="D59" s="83"/>
      <c r="E59" s="83" t="s">
        <v>189</v>
      </c>
      <c r="G59" s="82">
        <v>4</v>
      </c>
      <c r="H59" s="84" t="s">
        <v>170</v>
      </c>
      <c r="I59" s="83"/>
      <c r="J59" s="83" t="s">
        <v>189</v>
      </c>
    </row>
    <row r="60" spans="1:10" ht="27" x14ac:dyDescent="0.25">
      <c r="B60" s="82">
        <v>5</v>
      </c>
      <c r="C60" s="84" t="s">
        <v>171</v>
      </c>
      <c r="D60" s="83" t="s">
        <v>189</v>
      </c>
      <c r="E60" s="83"/>
      <c r="G60" s="82">
        <v>5</v>
      </c>
      <c r="H60" s="84" t="s">
        <v>171</v>
      </c>
      <c r="I60" s="83"/>
      <c r="J60" s="83" t="s">
        <v>189</v>
      </c>
    </row>
    <row r="61" spans="1:10" x14ac:dyDescent="0.25">
      <c r="B61" s="82">
        <v>6</v>
      </c>
      <c r="C61" s="84" t="s">
        <v>172</v>
      </c>
      <c r="D61" s="83" t="s">
        <v>189</v>
      </c>
      <c r="E61" s="83"/>
      <c r="G61" s="82">
        <v>6</v>
      </c>
      <c r="H61" s="84" t="s">
        <v>172</v>
      </c>
      <c r="I61" s="83"/>
      <c r="J61" s="83" t="s">
        <v>189</v>
      </c>
    </row>
    <row r="62" spans="1:10" ht="27" x14ac:dyDescent="0.25">
      <c r="B62" s="82">
        <v>7</v>
      </c>
      <c r="C62" s="84" t="s">
        <v>173</v>
      </c>
      <c r="D62" s="83" t="s">
        <v>189</v>
      </c>
      <c r="E62" s="83"/>
      <c r="G62" s="82">
        <v>7</v>
      </c>
      <c r="H62" s="84" t="s">
        <v>173</v>
      </c>
      <c r="I62" s="83" t="s">
        <v>189</v>
      </c>
      <c r="J62" s="83"/>
    </row>
    <row r="63" spans="1:10" ht="40.5" x14ac:dyDescent="0.25">
      <c r="B63" s="82">
        <v>8</v>
      </c>
      <c r="C63" s="84" t="s">
        <v>174</v>
      </c>
      <c r="D63" s="83"/>
      <c r="E63" s="83" t="s">
        <v>189</v>
      </c>
      <c r="G63" s="82">
        <v>8</v>
      </c>
      <c r="H63" s="84" t="s">
        <v>174</v>
      </c>
      <c r="I63" s="83" t="s">
        <v>189</v>
      </c>
      <c r="J63" s="83"/>
    </row>
    <row r="64" spans="1:10" x14ac:dyDescent="0.25">
      <c r="B64" s="82">
        <v>9</v>
      </c>
      <c r="C64" s="84" t="s">
        <v>175</v>
      </c>
      <c r="D64" s="83"/>
      <c r="E64" s="83" t="s">
        <v>189</v>
      </c>
      <c r="G64" s="82">
        <v>9</v>
      </c>
      <c r="H64" s="84" t="s">
        <v>175</v>
      </c>
      <c r="I64" s="83"/>
      <c r="J64" s="83" t="s">
        <v>189</v>
      </c>
    </row>
    <row r="65" spans="1:10" ht="27" x14ac:dyDescent="0.25">
      <c r="B65" s="82">
        <v>10</v>
      </c>
      <c r="C65" s="84" t="s">
        <v>176</v>
      </c>
      <c r="D65" s="83" t="s">
        <v>189</v>
      </c>
      <c r="E65" s="83"/>
      <c r="G65" s="82">
        <v>10</v>
      </c>
      <c r="H65" s="84" t="s">
        <v>176</v>
      </c>
      <c r="I65" s="83" t="s">
        <v>189</v>
      </c>
      <c r="J65" s="83"/>
    </row>
    <row r="66" spans="1:10" x14ac:dyDescent="0.25">
      <c r="B66" s="82">
        <v>11</v>
      </c>
      <c r="C66" s="84" t="s">
        <v>177</v>
      </c>
      <c r="D66" s="83" t="s">
        <v>189</v>
      </c>
      <c r="E66" s="83"/>
      <c r="G66" s="82">
        <v>11</v>
      </c>
      <c r="H66" s="84" t="s">
        <v>177</v>
      </c>
      <c r="I66" s="83"/>
      <c r="J66" s="83" t="s">
        <v>189</v>
      </c>
    </row>
    <row r="67" spans="1:10" x14ac:dyDescent="0.25">
      <c r="B67" s="82">
        <v>12</v>
      </c>
      <c r="C67" s="84" t="s">
        <v>178</v>
      </c>
      <c r="D67" s="83" t="s">
        <v>189</v>
      </c>
      <c r="E67" s="83"/>
      <c r="G67" s="82">
        <v>12</v>
      </c>
      <c r="H67" s="84" t="s">
        <v>178</v>
      </c>
      <c r="I67" s="83" t="s">
        <v>189</v>
      </c>
      <c r="J67" s="83"/>
    </row>
    <row r="68" spans="1:10" x14ac:dyDescent="0.25">
      <c r="B68" s="82">
        <v>13</v>
      </c>
      <c r="C68" s="84" t="s">
        <v>179</v>
      </c>
      <c r="D68" s="83" t="s">
        <v>189</v>
      </c>
      <c r="E68" s="83"/>
      <c r="G68" s="82">
        <v>13</v>
      </c>
      <c r="H68" s="84" t="s">
        <v>179</v>
      </c>
      <c r="I68" s="83"/>
      <c r="J68" s="83" t="s">
        <v>189</v>
      </c>
    </row>
    <row r="69" spans="1:10" x14ac:dyDescent="0.25">
      <c r="B69" s="82">
        <v>14</v>
      </c>
      <c r="C69" s="84" t="s">
        <v>180</v>
      </c>
      <c r="D69" s="83"/>
      <c r="E69" s="83" t="s">
        <v>189</v>
      </c>
      <c r="G69" s="82">
        <v>14</v>
      </c>
      <c r="H69" s="84" t="s">
        <v>180</v>
      </c>
      <c r="I69" s="83"/>
      <c r="J69" s="83" t="s">
        <v>189</v>
      </c>
    </row>
    <row r="70" spans="1:10" ht="18" customHeight="1" x14ac:dyDescent="0.25">
      <c r="B70" s="82">
        <v>15</v>
      </c>
      <c r="C70" s="84" t="s">
        <v>181</v>
      </c>
      <c r="D70" s="83" t="s">
        <v>189</v>
      </c>
      <c r="E70" s="83"/>
      <c r="G70" s="82">
        <v>15</v>
      </c>
      <c r="H70" s="84" t="s">
        <v>181</v>
      </c>
      <c r="I70" s="83"/>
      <c r="J70" s="83" t="s">
        <v>189</v>
      </c>
    </row>
    <row r="71" spans="1:10" ht="12.95" customHeight="1" x14ac:dyDescent="0.25">
      <c r="B71" s="82">
        <v>16</v>
      </c>
      <c r="C71" s="84" t="s">
        <v>182</v>
      </c>
      <c r="D71" s="83"/>
      <c r="E71" s="83" t="s">
        <v>189</v>
      </c>
      <c r="G71" s="82">
        <v>16</v>
      </c>
      <c r="H71" s="84" t="s">
        <v>182</v>
      </c>
      <c r="I71" s="83"/>
      <c r="J71" s="83" t="s">
        <v>189</v>
      </c>
    </row>
    <row r="72" spans="1:10" x14ac:dyDescent="0.25">
      <c r="B72" s="82">
        <v>17</v>
      </c>
      <c r="C72" s="84" t="s">
        <v>183</v>
      </c>
      <c r="D72" s="83"/>
      <c r="E72" s="83" t="s">
        <v>189</v>
      </c>
      <c r="G72" s="82">
        <v>17</v>
      </c>
      <c r="H72" s="84" t="s">
        <v>183</v>
      </c>
      <c r="I72" s="83"/>
      <c r="J72" s="83" t="s">
        <v>189</v>
      </c>
    </row>
    <row r="73" spans="1:10" x14ac:dyDescent="0.25">
      <c r="B73" s="82">
        <v>18</v>
      </c>
      <c r="C73" s="84" t="s">
        <v>184</v>
      </c>
      <c r="D73" s="83"/>
      <c r="E73" s="83" t="s">
        <v>189</v>
      </c>
      <c r="G73" s="82">
        <v>18</v>
      </c>
      <c r="H73" s="84" t="s">
        <v>184</v>
      </c>
      <c r="I73" s="83"/>
      <c r="J73" s="83" t="s">
        <v>189</v>
      </c>
    </row>
    <row r="74" spans="1:10" x14ac:dyDescent="0.25">
      <c r="B74" s="82">
        <v>19</v>
      </c>
      <c r="C74" s="84" t="s">
        <v>185</v>
      </c>
      <c r="D74" s="83"/>
      <c r="E74" s="83" t="s">
        <v>189</v>
      </c>
      <c r="G74" s="82">
        <v>19</v>
      </c>
      <c r="H74" s="84" t="s">
        <v>185</v>
      </c>
      <c r="I74" s="83"/>
      <c r="J74" s="83" t="s">
        <v>189</v>
      </c>
    </row>
    <row r="75" spans="1:10" ht="30.95" customHeight="1" x14ac:dyDescent="0.25">
      <c r="B75" s="297" t="s">
        <v>186</v>
      </c>
      <c r="C75" s="298"/>
      <c r="D75" s="301">
        <f>COUNTIF(D56:D74,"X")</f>
        <v>10</v>
      </c>
      <c r="E75" s="301">
        <f>COUNTIF(E56:E74,"X")</f>
        <v>9</v>
      </c>
      <c r="G75" s="297" t="s">
        <v>186</v>
      </c>
      <c r="H75" s="298"/>
      <c r="I75" s="301">
        <f>COUNTIF(I56:I74,"X")</f>
        <v>6</v>
      </c>
      <c r="J75" s="301">
        <f>COUNTIF(J56:J74,"X")</f>
        <v>13</v>
      </c>
    </row>
    <row r="76" spans="1:10" ht="30.95" customHeight="1" x14ac:dyDescent="0.25">
      <c r="B76" s="299" t="s">
        <v>187</v>
      </c>
      <c r="C76" s="300"/>
      <c r="D76" s="302"/>
      <c r="E76" s="302"/>
      <c r="G76" s="299" t="s">
        <v>187</v>
      </c>
      <c r="H76" s="300"/>
      <c r="I76" s="302"/>
      <c r="J76" s="302"/>
    </row>
    <row r="77" spans="1:10" ht="30.95" customHeight="1" x14ac:dyDescent="0.25">
      <c r="B77" s="299" t="s">
        <v>188</v>
      </c>
      <c r="C77" s="300"/>
      <c r="D77" s="302"/>
      <c r="E77" s="302"/>
      <c r="G77" s="299" t="s">
        <v>188</v>
      </c>
      <c r="H77" s="300"/>
      <c r="I77" s="302"/>
      <c r="J77" s="302"/>
    </row>
    <row r="79" spans="1:10" ht="48.95" customHeight="1" x14ac:dyDescent="0.25">
      <c r="A79" s="85">
        <v>7</v>
      </c>
      <c r="B79" s="303" t="s">
        <v>192</v>
      </c>
      <c r="C79" s="303"/>
      <c r="D79" s="303"/>
      <c r="E79" s="303"/>
      <c r="F79" s="85"/>
    </row>
    <row r="80" spans="1:10" x14ac:dyDescent="0.25">
      <c r="B80" s="80" t="s">
        <v>163</v>
      </c>
      <c r="C80" s="81" t="s">
        <v>164</v>
      </c>
      <c r="D80" s="81" t="s">
        <v>165</v>
      </c>
      <c r="E80" s="81" t="s">
        <v>166</v>
      </c>
    </row>
    <row r="81" spans="2:5" x14ac:dyDescent="0.25">
      <c r="B81" s="82">
        <v>1</v>
      </c>
      <c r="C81" s="84" t="s">
        <v>167</v>
      </c>
      <c r="D81" s="83" t="s">
        <v>189</v>
      </c>
      <c r="E81" s="83"/>
    </row>
    <row r="82" spans="2:5" ht="27" x14ac:dyDescent="0.25">
      <c r="B82" s="82">
        <v>2</v>
      </c>
      <c r="C82" s="84" t="s">
        <v>168</v>
      </c>
      <c r="D82" s="83" t="s">
        <v>189</v>
      </c>
      <c r="E82" s="83"/>
    </row>
    <row r="83" spans="2:5" x14ac:dyDescent="0.25">
      <c r="B83" s="82">
        <v>3</v>
      </c>
      <c r="C83" s="84" t="s">
        <v>169</v>
      </c>
      <c r="D83" s="83"/>
      <c r="E83" s="83" t="s">
        <v>189</v>
      </c>
    </row>
    <row r="84" spans="2:5" ht="27" x14ac:dyDescent="0.25">
      <c r="B84" s="82">
        <v>4</v>
      </c>
      <c r="C84" s="84" t="s">
        <v>170</v>
      </c>
      <c r="D84" s="83"/>
      <c r="E84" s="83" t="s">
        <v>189</v>
      </c>
    </row>
    <row r="85" spans="2:5" ht="27" x14ac:dyDescent="0.25">
      <c r="B85" s="82">
        <v>5</v>
      </c>
      <c r="C85" s="84" t="s">
        <v>171</v>
      </c>
      <c r="D85" s="83" t="s">
        <v>189</v>
      </c>
      <c r="E85" s="83"/>
    </row>
    <row r="86" spans="2:5" x14ac:dyDescent="0.25">
      <c r="B86" s="82">
        <v>6</v>
      </c>
      <c r="C86" s="84" t="s">
        <v>172</v>
      </c>
      <c r="D86" s="83"/>
      <c r="E86" s="83" t="s">
        <v>189</v>
      </c>
    </row>
    <row r="87" spans="2:5" ht="27" x14ac:dyDescent="0.25">
      <c r="B87" s="82">
        <v>7</v>
      </c>
      <c r="C87" s="84" t="s">
        <v>173</v>
      </c>
      <c r="D87" s="83" t="s">
        <v>189</v>
      </c>
      <c r="E87" s="83"/>
    </row>
    <row r="88" spans="2:5" ht="40.5" x14ac:dyDescent="0.25">
      <c r="B88" s="82">
        <v>8</v>
      </c>
      <c r="C88" s="84" t="s">
        <v>174</v>
      </c>
      <c r="D88" s="83"/>
      <c r="E88" s="83" t="s">
        <v>189</v>
      </c>
    </row>
    <row r="89" spans="2:5" x14ac:dyDescent="0.25">
      <c r="B89" s="82">
        <v>9</v>
      </c>
      <c r="C89" s="84" t="s">
        <v>175</v>
      </c>
      <c r="D89" s="83"/>
      <c r="E89" s="83" t="s">
        <v>189</v>
      </c>
    </row>
    <row r="90" spans="2:5" ht="27" x14ac:dyDescent="0.25">
      <c r="B90" s="82">
        <v>10</v>
      </c>
      <c r="C90" s="84" t="s">
        <v>176</v>
      </c>
      <c r="D90" s="83" t="s">
        <v>189</v>
      </c>
      <c r="E90" s="83"/>
    </row>
    <row r="91" spans="2:5" x14ac:dyDescent="0.25">
      <c r="B91" s="82">
        <v>11</v>
      </c>
      <c r="C91" s="84" t="s">
        <v>177</v>
      </c>
      <c r="D91" s="83"/>
      <c r="E91" s="83" t="s">
        <v>189</v>
      </c>
    </row>
    <row r="92" spans="2:5" x14ac:dyDescent="0.25">
      <c r="B92" s="82">
        <v>12</v>
      </c>
      <c r="C92" s="84" t="s">
        <v>178</v>
      </c>
      <c r="D92" s="83" t="s">
        <v>189</v>
      </c>
      <c r="E92" s="83"/>
    </row>
    <row r="93" spans="2:5" x14ac:dyDescent="0.25">
      <c r="B93" s="82">
        <v>13</v>
      </c>
      <c r="C93" s="84" t="s">
        <v>179</v>
      </c>
      <c r="D93" s="83"/>
      <c r="E93" s="83" t="s">
        <v>189</v>
      </c>
    </row>
    <row r="94" spans="2:5" x14ac:dyDescent="0.25">
      <c r="B94" s="82">
        <v>14</v>
      </c>
      <c r="C94" s="84" t="s">
        <v>180</v>
      </c>
      <c r="D94" s="83"/>
      <c r="E94" s="83" t="s">
        <v>189</v>
      </c>
    </row>
    <row r="95" spans="2:5" x14ac:dyDescent="0.25">
      <c r="B95" s="82">
        <v>15</v>
      </c>
      <c r="C95" s="84" t="s">
        <v>181</v>
      </c>
      <c r="D95" s="83"/>
      <c r="E95" s="83" t="s">
        <v>189</v>
      </c>
    </row>
    <row r="96" spans="2:5" ht="27" x14ac:dyDescent="0.25">
      <c r="B96" s="82">
        <v>16</v>
      </c>
      <c r="C96" s="84" t="s">
        <v>182</v>
      </c>
      <c r="D96" s="83"/>
      <c r="E96" s="83" t="s">
        <v>189</v>
      </c>
    </row>
    <row r="97" spans="2:5" x14ac:dyDescent="0.25">
      <c r="B97" s="82">
        <v>17</v>
      </c>
      <c r="C97" s="84" t="s">
        <v>183</v>
      </c>
      <c r="D97" s="83"/>
      <c r="E97" s="83" t="s">
        <v>189</v>
      </c>
    </row>
    <row r="98" spans="2:5" x14ac:dyDescent="0.25">
      <c r="B98" s="82">
        <v>18</v>
      </c>
      <c r="C98" s="84" t="s">
        <v>184</v>
      </c>
      <c r="D98" s="83"/>
      <c r="E98" s="83" t="s">
        <v>189</v>
      </c>
    </row>
    <row r="99" spans="2:5" x14ac:dyDescent="0.25">
      <c r="B99" s="82">
        <v>19</v>
      </c>
      <c r="C99" s="84" t="s">
        <v>185</v>
      </c>
      <c r="D99" s="83"/>
      <c r="E99" s="83" t="s">
        <v>189</v>
      </c>
    </row>
    <row r="100" spans="2:5" ht="30.6" customHeight="1" x14ac:dyDescent="0.25">
      <c r="B100" s="297" t="s">
        <v>186</v>
      </c>
      <c r="C100" s="298"/>
      <c r="D100" s="301">
        <f>COUNTIF(D81:D99,"X")</f>
        <v>6</v>
      </c>
      <c r="E100" s="301">
        <f>COUNTIF(E81:E99,"X")</f>
        <v>13</v>
      </c>
    </row>
    <row r="101" spans="2:5" ht="30.6" customHeight="1" x14ac:dyDescent="0.25">
      <c r="B101" s="299" t="s">
        <v>187</v>
      </c>
      <c r="C101" s="300"/>
      <c r="D101" s="302"/>
      <c r="E101" s="302"/>
    </row>
    <row r="102" spans="2:5" ht="30.6" customHeight="1" x14ac:dyDescent="0.25">
      <c r="B102" s="299" t="s">
        <v>188</v>
      </c>
      <c r="C102" s="300"/>
      <c r="D102" s="302"/>
      <c r="E102" s="302"/>
    </row>
  </sheetData>
  <mergeCells count="37">
    <mergeCell ref="G54:J54"/>
    <mergeCell ref="G75:H75"/>
    <mergeCell ref="I75:I77"/>
    <mergeCell ref="J75:J77"/>
    <mergeCell ref="B79:E79"/>
    <mergeCell ref="G76:H76"/>
    <mergeCell ref="G77:H77"/>
    <mergeCell ref="B54:E54"/>
    <mergeCell ref="B75:C75"/>
    <mergeCell ref="D75:D77"/>
    <mergeCell ref="E75:E77"/>
    <mergeCell ref="B76:C76"/>
    <mergeCell ref="B77:C77"/>
    <mergeCell ref="B100:C100"/>
    <mergeCell ref="D100:D102"/>
    <mergeCell ref="E100:E102"/>
    <mergeCell ref="B101:C101"/>
    <mergeCell ref="B102:C102"/>
    <mergeCell ref="B29:E29"/>
    <mergeCell ref="B50:C50"/>
    <mergeCell ref="D50:D52"/>
    <mergeCell ref="E50:E52"/>
    <mergeCell ref="B51:C51"/>
    <mergeCell ref="B52:C52"/>
    <mergeCell ref="G4:J4"/>
    <mergeCell ref="G25:H25"/>
    <mergeCell ref="I25:I27"/>
    <mergeCell ref="J25:J27"/>
    <mergeCell ref="G26:H26"/>
    <mergeCell ref="G27:H27"/>
    <mergeCell ref="B3:E3"/>
    <mergeCell ref="B4:E4"/>
    <mergeCell ref="B25:C25"/>
    <mergeCell ref="B26:C26"/>
    <mergeCell ref="B27:C27"/>
    <mergeCell ref="D25:D27"/>
    <mergeCell ref="E25:E27"/>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5a5510d-e145-4695-b879-71e9685a6e5b" xsi:nil="true"/>
    <lcf76f155ced4ddcb4097134ff3c332f xmlns="3af16abc-af96-47ba-b939-dc3c4456c71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31CDCA47F0D8514490A16F842FD2E045" ma:contentTypeVersion="13" ma:contentTypeDescription="Crear nuevo documento." ma:contentTypeScope="" ma:versionID="9eab6f1bd692f74c1b250cdce0a7b9ca">
  <xsd:schema xmlns:xsd="http://www.w3.org/2001/XMLSchema" xmlns:xs="http://www.w3.org/2001/XMLSchema" xmlns:p="http://schemas.microsoft.com/office/2006/metadata/properties" xmlns:ns2="3af16abc-af96-47ba-b939-dc3c4456c717" xmlns:ns3="d5a5510d-e145-4695-b879-71e9685a6e5b" targetNamespace="http://schemas.microsoft.com/office/2006/metadata/properties" ma:root="true" ma:fieldsID="b9c22cca173cbaa6fb2c26ede1a1fde0" ns2:_="" ns3:_="">
    <xsd:import namespace="3af16abc-af96-47ba-b939-dc3c4456c717"/>
    <xsd:import namespace="d5a5510d-e145-4695-b879-71e9685a6e5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f16abc-af96-47ba-b939-dc3c4456c71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Etiquetas de imagen" ma:readOnly="false" ma:fieldId="{5cf76f15-5ced-4ddc-b409-7134ff3c332f}" ma:taxonomyMulti="true" ma:sspId="628d28c8-2bdc-4845-af13-5230407cd91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a5510d-e145-4695-b879-71e9685a6e5b"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40acb4-d690-4253-80e3-5f5362319de0}" ma:internalName="TaxCatchAll" ma:showField="CatchAllData" ma:web="d5a5510d-e145-4695-b879-71e9685a6e5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A9C3F6-F549-4560-9086-6879E115200F}">
  <ds:schemaRefs>
    <ds:schemaRef ds:uri="http://schemas.microsoft.com/office/2006/metadata/properties"/>
    <ds:schemaRef ds:uri="http://schemas.microsoft.com/office/infopath/2007/PartnerControls"/>
    <ds:schemaRef ds:uri="d5a5510d-e145-4695-b879-71e9685a6e5b"/>
    <ds:schemaRef ds:uri="3af16abc-af96-47ba-b939-dc3c4456c717"/>
  </ds:schemaRefs>
</ds:datastoreItem>
</file>

<file path=customXml/itemProps2.xml><?xml version="1.0" encoding="utf-8"?>
<ds:datastoreItem xmlns:ds="http://schemas.openxmlformats.org/officeDocument/2006/customXml" ds:itemID="{98748360-3047-4D1C-A4E9-8BD1F5D401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f16abc-af96-47ba-b939-dc3c4456c717"/>
    <ds:schemaRef ds:uri="d5a5510d-e145-4695-b879-71e9685a6e5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AF53768-3324-448A-9009-275E3431BDE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FORMATO MATRIZ RIESGOS OK</vt:lpstr>
      <vt:lpstr>TABLAS</vt:lpstr>
      <vt:lpstr>REFERENCIAS</vt:lpstr>
      <vt:lpstr>RIESGOS CORRUPCIÓN 2022</vt:lpstr>
      <vt:lpstr>RIESGOS CORRUP 2026 ESE CALDAS</vt:lpstr>
      <vt:lpstr>TABLAS VALORACIÓN</vt:lpstr>
      <vt:lpstr>VALORACION IMPACTO</vt:lpstr>
      <vt:lpstr>FRECUENCIA</vt:lpstr>
      <vt:lpstr>SEVERIDAD</vt:lpstr>
      <vt:lpstr>TIPO</vt:lpstr>
      <vt:lpstr>'RIESGOS CORRUP 2026 ESE CALDAS'!Títulos_a_imprimir</vt:lpstr>
      <vt:lpstr>'RIESGOS CORRUPCIÓN 2022'!Títulos_a_imprimir</vt:lpstr>
      <vt:lpstr>ZONA_DE_RIESGO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William Lopez</dc:creator>
  <cp:lastModifiedBy>Deyby Alejandro Echeverry Rios</cp:lastModifiedBy>
  <cp:lastPrinted>2020-01-31T11:38:42Z</cp:lastPrinted>
  <dcterms:created xsi:type="dcterms:W3CDTF">2015-11-28T13:02:02Z</dcterms:created>
  <dcterms:modified xsi:type="dcterms:W3CDTF">2026-01-26T15:13:56Z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0x01010031CDCA47F0D8514490A16F842FD2E045</vt:lpwstr>
  </property>
  <property fmtid="{D5CDD505-2E9C-101B-9397-08002B2CF9AE}" pid="3" name="MediaServiceImageTags">
    <vt:lpwstr/>
  </property>
</Properties>
</file>